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6648" tabRatio="896" activeTab="7"/>
  </bookViews>
  <sheets>
    <sheet name="zoznam hracov_list of players" sheetId="1" r:id="rId1"/>
    <sheet name="Teams BC1-BC2" sheetId="2" r:id="rId2"/>
    <sheet name="Teams BC1-BC2 final" sheetId="3" r:id="rId3"/>
    <sheet name="Pairs BC3" sheetId="4" r:id="rId4"/>
    <sheet name="Pairs BC3 final" sheetId="5" r:id="rId5"/>
    <sheet name="Pairs BC4" sheetId="6" r:id="rId6"/>
    <sheet name="Pairs BC4 final" sheetId="7" r:id="rId7"/>
    <sheet name="18.6." sheetId="8" r:id="rId8"/>
    <sheet name="19.6." sheetId="9" r:id="rId9"/>
    <sheet name="poradie hracov_final rating" sheetId="10" r:id="rId10"/>
  </sheets>
  <externalReferences>
    <externalReference r:id="rId13"/>
  </externalReferences>
  <definedNames>
    <definedName name="Posice">'[1]ZOZNAM'!$G$5:$G$41</definedName>
    <definedName name="_xlnm.Print_Area" localSheetId="7">'18.6.'!$A$1:$J$38</definedName>
    <definedName name="_xlnm.Print_Area" localSheetId="8">'19.6.'!$A$1:$M$34</definedName>
    <definedName name="_xlnm.Print_Area" localSheetId="4">'Pairs BC3 final'!$B$3:$BM$88</definedName>
    <definedName name="_xlnm.Print_Area" localSheetId="6">'Pairs BC4 final'!$B$3:$BM$88</definedName>
    <definedName name="_xlnm.Print_Area" localSheetId="2">'Teams BC1-BC2 final'!$B$3:$BM$88</definedName>
    <definedName name="Rank">'[1]ZOZNAM'!$B$5:$G$41</definedName>
  </definedNames>
  <calcPr fullCalcOnLoad="1"/>
</workbook>
</file>

<file path=xl/sharedStrings.xml><?xml version="1.0" encoding="utf-8"?>
<sst xmlns="http://schemas.openxmlformats.org/spreadsheetml/2006/main" count="661" uniqueCount="285">
  <si>
    <t xml:space="preserve"> ZOM Prešov</t>
  </si>
  <si>
    <t>Alexandra Wellness hotel Liptovský Ján</t>
  </si>
  <si>
    <t>rem.</t>
  </si>
  <si>
    <t>BC1</t>
  </si>
  <si>
    <t>BC2</t>
  </si>
  <si>
    <t>BC3</t>
  </si>
  <si>
    <t>1.</t>
  </si>
  <si>
    <t>2.</t>
  </si>
  <si>
    <t>3.</t>
  </si>
  <si>
    <t>BC4</t>
  </si>
  <si>
    <t>1. B</t>
  </si>
  <si>
    <t>1. A</t>
  </si>
  <si>
    <t>A</t>
  </si>
  <si>
    <t>B</t>
  </si>
  <si>
    <t>CZE</t>
  </si>
  <si>
    <t>SVK</t>
  </si>
  <si>
    <t>Drawing the lots</t>
  </si>
  <si>
    <t>Date:</t>
  </si>
  <si>
    <t>Category:</t>
  </si>
  <si>
    <t>Event location:</t>
  </si>
  <si>
    <t>Organizator:</t>
  </si>
  <si>
    <t>Tournament´s name:</t>
  </si>
  <si>
    <t>Number of wins</t>
  </si>
  <si>
    <t>Number of games being played</t>
  </si>
  <si>
    <t>Score</t>
  </si>
  <si>
    <t>Ranking</t>
  </si>
  <si>
    <t>Time</t>
  </si>
  <si>
    <t>Court 1</t>
  </si>
  <si>
    <t>Court 2</t>
  </si>
  <si>
    <t>Court 3</t>
  </si>
  <si>
    <t>Court 4</t>
  </si>
  <si>
    <t>Court 5</t>
  </si>
  <si>
    <t>Court 6</t>
  </si>
  <si>
    <t>Court 7</t>
  </si>
  <si>
    <t>Lunch break</t>
  </si>
  <si>
    <t>referee:</t>
  </si>
  <si>
    <t>A1</t>
  </si>
  <si>
    <t>A2</t>
  </si>
  <si>
    <t>A3</t>
  </si>
  <si>
    <t>B1</t>
  </si>
  <si>
    <t>B2</t>
  </si>
  <si>
    <t>B3</t>
  </si>
  <si>
    <t>1. Finalist</t>
  </si>
  <si>
    <t>2. Finalist</t>
  </si>
  <si>
    <t xml:space="preserve">      3. - 4. place</t>
  </si>
  <si>
    <t>3rd place finalist 1</t>
  </si>
  <si>
    <t>3rd place finalist 2</t>
  </si>
  <si>
    <t>CRO</t>
  </si>
  <si>
    <t>Classification into groups</t>
  </si>
  <si>
    <t>category:</t>
  </si>
  <si>
    <t>BC1 - C</t>
  </si>
  <si>
    <t>Coefficient K1 (wins)</t>
  </si>
  <si>
    <t>Coefficient K2 (score diffrence)</t>
  </si>
  <si>
    <t>Coefficient K3 (positive score)</t>
  </si>
  <si>
    <t>K1 (wins)</t>
  </si>
  <si>
    <t>K2 (score diffrence)</t>
  </si>
  <si>
    <t>K3 (positive score)</t>
  </si>
  <si>
    <t>Finals</t>
  </si>
  <si>
    <t>Final rankings</t>
  </si>
  <si>
    <t>Kurilák Rastislav</t>
  </si>
  <si>
    <t>Minarech Peter</t>
  </si>
  <si>
    <t>Kudláčová Kristína</t>
  </si>
  <si>
    <t>Klohna Boris</t>
  </si>
  <si>
    <t>Komar Davor</t>
  </si>
  <si>
    <t>Klimčo Marián</t>
  </si>
  <si>
    <t>Mihová Anna</t>
  </si>
  <si>
    <t>2. B</t>
  </si>
  <si>
    <t>2. A</t>
  </si>
  <si>
    <t>Rozhodcovia</t>
  </si>
  <si>
    <t>Andrejčíková Ľudmila</t>
  </si>
  <si>
    <t>Breznay Michal</t>
  </si>
  <si>
    <t>Tižo Michal</t>
  </si>
  <si>
    <t>Škvarnová Ľuba</t>
  </si>
  <si>
    <t>Breakfast</t>
  </si>
  <si>
    <t>Dinner</t>
  </si>
  <si>
    <t>kurt č.</t>
  </si>
  <si>
    <t>Halický Patrik</t>
  </si>
  <si>
    <t>Time keepers</t>
  </si>
  <si>
    <t>International boccia tournament pairs &amp; teams</t>
  </si>
  <si>
    <t>List of the registered pairs &amp; teams</t>
  </si>
  <si>
    <t>T01</t>
  </si>
  <si>
    <t>T02</t>
  </si>
  <si>
    <t>T03</t>
  </si>
  <si>
    <t>T04</t>
  </si>
  <si>
    <t>T05</t>
  </si>
  <si>
    <t>T06</t>
  </si>
  <si>
    <t>P301</t>
  </si>
  <si>
    <t>P303</t>
  </si>
  <si>
    <t>P306</t>
  </si>
  <si>
    <t>P401</t>
  </si>
  <si>
    <t>P402</t>
  </si>
  <si>
    <t>P403</t>
  </si>
  <si>
    <t>P404</t>
  </si>
  <si>
    <t>P405</t>
  </si>
  <si>
    <t>P406</t>
  </si>
  <si>
    <t>Teams BC1 / BC2 - A</t>
  </si>
  <si>
    <t>Teams BC1 / BC2 - B</t>
  </si>
  <si>
    <t>Minarech</t>
  </si>
  <si>
    <t>Bartek</t>
  </si>
  <si>
    <t>Kudláčová</t>
  </si>
  <si>
    <t>Kurilák</t>
  </si>
  <si>
    <t>Breznay</t>
  </si>
  <si>
    <t>Teams BC1 / BC2</t>
  </si>
  <si>
    <t>Tižo</t>
  </si>
  <si>
    <t>Škvarnová</t>
  </si>
  <si>
    <t>Klohna</t>
  </si>
  <si>
    <t>Komar</t>
  </si>
  <si>
    <t>Andrejčík</t>
  </si>
  <si>
    <t>Klimčo</t>
  </si>
  <si>
    <t>Mihová</t>
  </si>
  <si>
    <t>Pairs BC3</t>
  </si>
  <si>
    <t>Pairs BC3 - B</t>
  </si>
  <si>
    <t>Pairs BC4</t>
  </si>
  <si>
    <t>Pairs BC4 - A</t>
  </si>
  <si>
    <t>Pairs BC4 - B</t>
  </si>
  <si>
    <t>End of the Pairs &amp; Teams tournament</t>
  </si>
  <si>
    <t>Pair BC3</t>
  </si>
  <si>
    <t>GROUPS and PLAYERS</t>
  </si>
  <si>
    <t>K2 in 1/4F (score diffrence)</t>
  </si>
  <si>
    <t>POL</t>
  </si>
  <si>
    <t>Drotárová Daniela</t>
  </si>
  <si>
    <t>Andrejčík Samuel</t>
  </si>
  <si>
    <t>Kaas Ondřej</t>
  </si>
  <si>
    <t>Drotárová</t>
  </si>
  <si>
    <t>Kaas</t>
  </si>
  <si>
    <t>P407</t>
  </si>
  <si>
    <t>P408</t>
  </si>
  <si>
    <t>A4</t>
  </si>
  <si>
    <t>B4</t>
  </si>
  <si>
    <t>Category Pairs BC4 - Groups A(4), B(4)</t>
  </si>
  <si>
    <t>Teams BC4</t>
  </si>
  <si>
    <t>Andrejčíková</t>
  </si>
  <si>
    <t>Fejerčák Jozef (HR)</t>
  </si>
  <si>
    <t>Fejerčák</t>
  </si>
  <si>
    <t xml:space="preserve">Křivan Róbert </t>
  </si>
  <si>
    <t>Křivan</t>
  </si>
  <si>
    <t xml:space="preserve">Kinčešová Martina </t>
  </si>
  <si>
    <t>Kinčešová</t>
  </si>
  <si>
    <t>Halický</t>
  </si>
  <si>
    <t>Kondela Ľuboš</t>
  </si>
  <si>
    <t>Kondela</t>
  </si>
  <si>
    <t>Team BC1 / BC2</t>
  </si>
  <si>
    <t>Liptovský Ján, Slovakia, Alexandra Wellness Hotel</t>
  </si>
  <si>
    <t>Král Tomáš</t>
  </si>
  <si>
    <t>Král</t>
  </si>
  <si>
    <t>Bednarek Zbigniew</t>
  </si>
  <si>
    <t>Bartol Matjaž</t>
  </si>
  <si>
    <t>SLO</t>
  </si>
  <si>
    <t>Procházka Radek</t>
  </si>
  <si>
    <t>Marsín Jiří</t>
  </si>
  <si>
    <t>Marsín</t>
  </si>
  <si>
    <t>Procházka</t>
  </si>
  <si>
    <t>Number of registered pairs:</t>
  </si>
  <si>
    <t>Number of present pairs:</t>
  </si>
  <si>
    <t>Number of registered teams:</t>
  </si>
  <si>
    <t>Number of present teams:</t>
  </si>
  <si>
    <t>International boccia tournament Pairs &amp; Teams - BOCCIA TATRA CUP 2021</t>
  </si>
  <si>
    <t>Semifinal &amp; Finals BC2, BC4</t>
  </si>
  <si>
    <t>Pairs &amp; Teams Tournament - Matches in the Groups</t>
  </si>
  <si>
    <t>Teams BC1/BC2</t>
  </si>
  <si>
    <t>Closing ceremony</t>
  </si>
  <si>
    <t>SLO (BB)</t>
  </si>
  <si>
    <t>Boccia Tatra Cup 2023, 15.-20.6.2023</t>
  </si>
  <si>
    <t>HUN</t>
  </si>
  <si>
    <t>Gigacz Gergő</t>
  </si>
  <si>
    <t>ENG</t>
  </si>
  <si>
    <t>Froude Penny</t>
  </si>
  <si>
    <t>Szabó Alexandra</t>
  </si>
  <si>
    <t>Berkes Gergo</t>
  </si>
  <si>
    <t>Vozárová Kristína</t>
  </si>
  <si>
    <t>Blaž Adamlje</t>
  </si>
  <si>
    <t>Merten Peter</t>
  </si>
  <si>
    <t>Schmid Marek</t>
  </si>
  <si>
    <t>Zdráhal Jan</t>
  </si>
  <si>
    <t>Sudol Lukasz</t>
  </si>
  <si>
    <t>BTC 2023 Pairs BC4</t>
  </si>
  <si>
    <t>Sajdák Roman</t>
  </si>
  <si>
    <t>Young Raf</t>
  </si>
  <si>
    <t>Novota Peter</t>
  </si>
  <si>
    <t>Bartek Štefan</t>
  </si>
  <si>
    <t>Plewa Jaroslaw</t>
  </si>
  <si>
    <t>Sloboda Samuel</t>
  </si>
  <si>
    <t>Kramžar Klemen</t>
  </si>
  <si>
    <t>Melicherová Nina</t>
  </si>
  <si>
    <t>Jerlah Bor Tit</t>
  </si>
  <si>
    <t>Husvéthová Rebeka</t>
  </si>
  <si>
    <t>Edelényi Márton</t>
  </si>
  <si>
    <t>Újpál Dalma</t>
  </si>
  <si>
    <t>Nagy Vivien</t>
  </si>
  <si>
    <t>Rolph Jason</t>
  </si>
  <si>
    <t>Bielak Miroslav</t>
  </si>
  <si>
    <t>Robinson Caroline</t>
  </si>
  <si>
    <t>Procházková Lucie</t>
  </si>
  <si>
    <t>Kováčová Ivana</t>
  </si>
  <si>
    <t>Augusta Václav</t>
  </si>
  <si>
    <t>BTC 2023 Pairs BC3</t>
  </si>
  <si>
    <t>BTC 2023 Teams BC1/2</t>
  </si>
  <si>
    <t>P302</t>
  </si>
  <si>
    <t>P304</t>
  </si>
  <si>
    <t>P305</t>
  </si>
  <si>
    <t>Category teams BC1 / BC2- Groups A(3), B(3)</t>
  </si>
  <si>
    <t>Category Pairs BC3 - Groups A(3), B(3)</t>
  </si>
  <si>
    <t>No.</t>
  </si>
  <si>
    <t>Player 1</t>
  </si>
  <si>
    <t>Player 2</t>
  </si>
  <si>
    <t>Player 3</t>
  </si>
  <si>
    <t>Country (Abrev.)</t>
  </si>
  <si>
    <t>SVK1 (BKD)</t>
  </si>
  <si>
    <t>ENG/HUN (RRN)</t>
  </si>
  <si>
    <t>SVK2 (KKK)</t>
  </si>
  <si>
    <t>SVK3 (HMS)</t>
  </si>
  <si>
    <t>SVK4 (BMN)</t>
  </si>
  <si>
    <t>CZE/POL (SSZ)</t>
  </si>
  <si>
    <t>CZE (AP)</t>
  </si>
  <si>
    <t>SVK1 (TB)</t>
  </si>
  <si>
    <t>HUN (UE)</t>
  </si>
  <si>
    <t>SVK2 (KS)</t>
  </si>
  <si>
    <t>SLO (JK)</t>
  </si>
  <si>
    <t>POL (PB)</t>
  </si>
  <si>
    <t>alternate - Young Raf, ENG</t>
  </si>
  <si>
    <t>SVK/CRO (KK)</t>
  </si>
  <si>
    <t>CZE1 (KS)</t>
  </si>
  <si>
    <t>SVK1 (MM)</t>
  </si>
  <si>
    <t>CZE2 (PM)</t>
  </si>
  <si>
    <t>SVK2 (AV)</t>
  </si>
  <si>
    <t>HUN (BS)</t>
  </si>
  <si>
    <t>ENG/HUN (FG)</t>
  </si>
  <si>
    <t>Kováčová</t>
  </si>
  <si>
    <t>Robinson</t>
  </si>
  <si>
    <t>Rolph</t>
  </si>
  <si>
    <t>Nagy</t>
  </si>
  <si>
    <t>Husvéthová</t>
  </si>
  <si>
    <t>Melicherová</t>
  </si>
  <si>
    <t>Sloboda</t>
  </si>
  <si>
    <t>Novota</t>
  </si>
  <si>
    <t>Sajdák</t>
  </si>
  <si>
    <t>Sudol</t>
  </si>
  <si>
    <t>Zdráhal</t>
  </si>
  <si>
    <t>Augusta</t>
  </si>
  <si>
    <t>Procházková</t>
  </si>
  <si>
    <t>Bielak</t>
  </si>
  <si>
    <t>Újpál</t>
  </si>
  <si>
    <t>Edelényi</t>
  </si>
  <si>
    <t>Jerlah</t>
  </si>
  <si>
    <t>Kramžar</t>
  </si>
  <si>
    <t>Plewa</t>
  </si>
  <si>
    <t>Bednarek</t>
  </si>
  <si>
    <t>Scmid</t>
  </si>
  <si>
    <t>Merten</t>
  </si>
  <si>
    <t>Blaž</t>
  </si>
  <si>
    <t>Bartol</t>
  </si>
  <si>
    <t>Vozárová</t>
  </si>
  <si>
    <t>Berkes</t>
  </si>
  <si>
    <t>Szabó</t>
  </si>
  <si>
    <t>Froude</t>
  </si>
  <si>
    <t>Gigacz</t>
  </si>
  <si>
    <t>International boccia tournament pairs &amp; teams - BOCCIA TATRA CUP 2023</t>
  </si>
  <si>
    <t>15.-20.6.2023</t>
  </si>
  <si>
    <t>Coefficient K1 (number of wins)</t>
  </si>
  <si>
    <t>Coefficient K2 (head-to-head record)</t>
  </si>
  <si>
    <t>Coefficient K3 (points diffrence)</t>
  </si>
  <si>
    <t>Coefficient K4 (points for)</t>
  </si>
  <si>
    <t>Final positioning criteria: K1, K2, K3, K4, K5 - Ends Won, K6 - Positive points difference in a single match, K7 - Positive points difference in a single end, K8 - Seeding position</t>
  </si>
  <si>
    <r>
      <rPr>
        <b/>
        <u val="single"/>
        <sz val="10"/>
        <rFont val="Arial"/>
        <family val="2"/>
      </rPr>
      <t>bold underlined</t>
    </r>
    <r>
      <rPr>
        <sz val="10"/>
        <rFont val="Arial"/>
        <family val="2"/>
      </rPr>
      <t xml:space="preserve"> - BC1 player</t>
    </r>
  </si>
  <si>
    <t>International tournament pairs &amp; teams - BOCCIA TATRA CUP 2023</t>
  </si>
  <si>
    <t>BTC 2023</t>
  </si>
  <si>
    <t>Pairs B3</t>
  </si>
  <si>
    <t>Pairs BC3 - A</t>
  </si>
  <si>
    <t>International boccia tournament Pairs &amp; Teams - BOCCIA TATRA CUP 2023</t>
  </si>
  <si>
    <t>TIME SCHEDULE OF THE MATCHES - 18.6.2023</t>
  </si>
  <si>
    <t>TIME SCHEDULE OF THE MATCHES - 19.6.2023</t>
  </si>
  <si>
    <t>Round</t>
  </si>
  <si>
    <t>13:00 - 14:00</t>
  </si>
  <si>
    <t>9:00 - 12:30</t>
  </si>
  <si>
    <t>14:00 - 18:30</t>
  </si>
  <si>
    <t>TRAINING COURT</t>
  </si>
  <si>
    <t>14:00
(call room 13:45)</t>
  </si>
  <si>
    <t>15:30
(call room 15:15)</t>
  </si>
  <si>
    <t>17:00
(call room 16:45)</t>
  </si>
  <si>
    <t>Rounds</t>
  </si>
  <si>
    <t>9:00
(call room 8:45)</t>
  </si>
  <si>
    <t>Pairs &amp; Teams Tournament - Matches in the Groups, Semifinals, Finals</t>
  </si>
  <si>
    <t>9:00 - 15:30</t>
  </si>
  <si>
    <t>10:30
(call room 10:15)
SEMIFINALS</t>
  </si>
  <si>
    <t>14:00
(call room 13:45)
FINALS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</si>
</sst>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[$-41B]d\.\ mmmm\ yyyy"/>
    <numFmt numFmtId="167" formatCode="dd/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1B]dddd\ d\.\ mmmm\ yyyy"/>
  </numFmts>
  <fonts count="110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0"/>
      <color indexed="63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6"/>
      <color indexed="10"/>
      <name val="Arial"/>
      <family val="2"/>
    </font>
    <font>
      <sz val="9"/>
      <color indexed="62"/>
      <name val="Arial CE"/>
      <family val="2"/>
    </font>
    <font>
      <i/>
      <sz val="9"/>
      <color indexed="62"/>
      <name val="Arial"/>
      <family val="2"/>
    </font>
    <font>
      <b/>
      <sz val="22"/>
      <color indexed="62"/>
      <name val="AntiqOliTEE"/>
      <family val="0"/>
    </font>
    <font>
      <b/>
      <sz val="36"/>
      <color indexed="62"/>
      <name val="Arial"/>
      <family val="2"/>
    </font>
    <font>
      <b/>
      <sz val="12"/>
      <name val="Arial"/>
      <family val="2"/>
    </font>
    <font>
      <sz val="8"/>
      <color indexed="62"/>
      <name val="Arial"/>
      <family val="2"/>
    </font>
    <font>
      <sz val="36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8"/>
      <name val="Arial CE"/>
      <family val="0"/>
    </font>
    <font>
      <sz val="10"/>
      <color indexed="8"/>
      <name val="Arial"/>
      <family val="2"/>
    </font>
    <font>
      <b/>
      <i/>
      <sz val="14"/>
      <name val="Arial CE"/>
      <family val="0"/>
    </font>
    <font>
      <b/>
      <sz val="14"/>
      <name val="Arial CE"/>
      <family val="0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6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Calibri"/>
      <family val="2"/>
    </font>
    <font>
      <b/>
      <sz val="13"/>
      <name val="Arial CE"/>
      <family val="0"/>
    </font>
    <font>
      <sz val="13"/>
      <color indexed="8"/>
      <name val="Calibri"/>
      <family val="2"/>
    </font>
    <font>
      <sz val="12"/>
      <name val="Arial CE"/>
      <family val="0"/>
    </font>
    <font>
      <b/>
      <sz val="18"/>
      <color indexed="62"/>
      <name val="AntiqOliTEE"/>
      <family val="0"/>
    </font>
    <font>
      <sz val="16"/>
      <color indexed="8"/>
      <name val="Cambria"/>
      <family val="1"/>
    </font>
    <font>
      <sz val="16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30"/>
      <color indexed="9"/>
      <name val="AntiqOliTEE"/>
      <family val="0"/>
    </font>
    <font>
      <b/>
      <sz val="11"/>
      <color indexed="9"/>
      <name val="Arial"/>
      <family val="2"/>
    </font>
    <font>
      <sz val="36"/>
      <color indexed="9"/>
      <name val="AntiqOliTEE"/>
      <family val="0"/>
    </font>
    <font>
      <b/>
      <sz val="36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6"/>
      <color indexed="9"/>
      <name val="Arial CE"/>
      <family val="2"/>
    </font>
    <font>
      <b/>
      <sz val="16"/>
      <color indexed="8"/>
      <name val="Calibri"/>
      <family val="2"/>
    </font>
    <font>
      <b/>
      <sz val="16"/>
      <color indexed="8"/>
      <name val="Arial CE"/>
      <family val="2"/>
    </font>
    <font>
      <b/>
      <sz val="20"/>
      <color indexed="9"/>
      <name val="Arial"/>
      <family val="2"/>
    </font>
    <font>
      <b/>
      <sz val="24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30"/>
      <color theme="0"/>
      <name val="AntiqOliTEE"/>
      <family val="0"/>
    </font>
    <font>
      <b/>
      <sz val="11"/>
      <color theme="0"/>
      <name val="Arial"/>
      <family val="2"/>
    </font>
    <font>
      <sz val="36"/>
      <color theme="0"/>
      <name val="AntiqOliTEE"/>
      <family val="0"/>
    </font>
    <font>
      <b/>
      <sz val="36"/>
      <color theme="0"/>
      <name val="Arial"/>
      <family val="2"/>
    </font>
    <font>
      <sz val="11"/>
      <color rgb="FF000000"/>
      <name val="Calibri"/>
      <family val="2"/>
    </font>
    <font>
      <sz val="12"/>
      <color rgb="FF222222"/>
      <name val="Arial"/>
      <family val="2"/>
    </font>
    <font>
      <b/>
      <sz val="12"/>
      <color rgb="FF222222"/>
      <name val="Arial"/>
      <family val="2"/>
    </font>
    <font>
      <b/>
      <sz val="16"/>
      <color theme="1"/>
      <name val="Arial CE"/>
      <family val="2"/>
    </font>
    <font>
      <b/>
      <sz val="16"/>
      <color theme="1"/>
      <name val="Calibri"/>
      <family val="2"/>
    </font>
    <font>
      <b/>
      <sz val="16"/>
      <color theme="0"/>
      <name val="Arial CE"/>
      <family val="2"/>
    </font>
    <font>
      <b/>
      <sz val="24"/>
      <color theme="6" tint="-0.4999699890613556"/>
      <name val="Arial CE"/>
      <family val="0"/>
    </font>
    <font>
      <b/>
      <sz val="2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>
        <color indexed="8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8" borderId="5" applyNumberFormat="0" applyAlignment="0" applyProtection="0"/>
    <xf numFmtId="0" fontId="90" fillId="29" borderId="1" applyNumberFormat="0" applyAlignment="0" applyProtection="0"/>
    <xf numFmtId="0" fontId="91" fillId="0" borderId="6" applyNumberFormat="0" applyFill="0" applyAlignment="0" applyProtection="0"/>
    <xf numFmtId="0" fontId="92" fillId="30" borderId="0" applyNumberFormat="0" applyBorder="0" applyAlignment="0" applyProtection="0"/>
    <xf numFmtId="0" fontId="8" fillId="0" borderId="0" applyAlignment="0">
      <protection/>
    </xf>
    <xf numFmtId="0" fontId="8" fillId="0" borderId="0" applyAlignment="0"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31" borderId="7" applyNumberFormat="0" applyFont="0" applyAlignment="0" applyProtection="0"/>
    <xf numFmtId="0" fontId="93" fillId="26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32" borderId="10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59" applyFont="1">
      <alignment/>
      <protection/>
    </xf>
    <xf numFmtId="0" fontId="8" fillId="0" borderId="0" xfId="59" applyFont="1">
      <alignment/>
      <protection/>
    </xf>
    <xf numFmtId="0" fontId="10" fillId="0" borderId="0" xfId="60" applyAlignment="1">
      <alignment vertical="center"/>
      <protection/>
    </xf>
    <xf numFmtId="0" fontId="10" fillId="0" borderId="0" xfId="60" applyAlignment="1">
      <alignment horizontal="center" vertical="center"/>
      <protection/>
    </xf>
    <xf numFmtId="0" fontId="8" fillId="0" borderId="0" xfId="57" applyAlignment="1">
      <alignment/>
      <protection/>
    </xf>
    <xf numFmtId="0" fontId="8" fillId="0" borderId="0" xfId="57" applyBorder="1" applyAlignment="1">
      <alignment/>
      <protection/>
    </xf>
    <xf numFmtId="0" fontId="13" fillId="0" borderId="0" xfId="57" applyFont="1" applyBorder="1" applyAlignment="1">
      <alignment horizontal="center" vertical="center"/>
      <protection/>
    </xf>
    <xf numFmtId="0" fontId="13" fillId="0" borderId="0" xfId="57" applyFont="1" applyAlignment="1">
      <alignment/>
      <protection/>
    </xf>
    <xf numFmtId="0" fontId="13" fillId="0" borderId="0" xfId="57" applyFont="1" applyBorder="1" applyAlignment="1">
      <alignment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0" xfId="57" applyFont="1" applyBorder="1" applyAlignment="1">
      <alignment/>
      <protection/>
    </xf>
    <xf numFmtId="0" fontId="8" fillId="0" borderId="0" xfId="57" applyBorder="1" applyAlignment="1">
      <alignment horizontal="left" vertical="center" indent="1"/>
      <protection/>
    </xf>
    <xf numFmtId="0" fontId="8" fillId="0" borderId="0" xfId="57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13" fillId="0" borderId="0" xfId="57" applyFont="1" applyBorder="1" applyAlignment="1">
      <alignment horizontal="right" vertical="center"/>
      <protection/>
    </xf>
    <xf numFmtId="0" fontId="13" fillId="0" borderId="0" xfId="57" applyFont="1" applyAlignment="1">
      <alignment horizontal="right" vertical="center"/>
      <protection/>
    </xf>
    <xf numFmtId="0" fontId="9" fillId="0" borderId="0" xfId="57" applyFont="1" applyBorder="1" applyAlignment="1">
      <alignment vertical="center"/>
      <protection/>
    </xf>
    <xf numFmtId="0" fontId="8" fillId="0" borderId="0" xfId="57" applyBorder="1" applyAlignment="1">
      <alignment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0" xfId="57" applyFont="1" applyAlignment="1">
      <alignment horizontal="center" vertical="center"/>
      <protection/>
    </xf>
    <xf numFmtId="0" fontId="13" fillId="0" borderId="0" xfId="57" applyFont="1" applyBorder="1" applyAlignment="1">
      <alignment horizontal="left" vertical="center" indent="1"/>
      <protection/>
    </xf>
    <xf numFmtId="0" fontId="14" fillId="0" borderId="0" xfId="57" applyFont="1" applyAlignment="1">
      <alignment horizontal="center" vertical="center"/>
      <protection/>
    </xf>
    <xf numFmtId="0" fontId="13" fillId="0" borderId="0" xfId="57" applyFont="1" applyAlignment="1">
      <alignment horizontal="left" vertical="center" indent="1"/>
      <protection/>
    </xf>
    <xf numFmtId="0" fontId="14" fillId="0" borderId="0" xfId="57" applyFont="1" applyBorder="1" applyAlignment="1">
      <alignment horizontal="center" vertical="center"/>
      <protection/>
    </xf>
    <xf numFmtId="0" fontId="14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vertical="center"/>
      <protection/>
    </xf>
    <xf numFmtId="0" fontId="20" fillId="0" borderId="0" xfId="57" applyFont="1" applyBorder="1" applyAlignment="1">
      <alignment vertical="center"/>
      <protection/>
    </xf>
    <xf numFmtId="0" fontId="19" fillId="0" borderId="0" xfId="57" applyFont="1" applyBorder="1" applyAlignment="1">
      <alignment horizontal="center" vertical="center"/>
      <protection/>
    </xf>
    <xf numFmtId="0" fontId="14" fillId="0" borderId="0" xfId="57" applyFont="1" applyFill="1" applyAlignment="1">
      <alignment horizontal="center" vertical="center"/>
      <protection/>
    </xf>
    <xf numFmtId="0" fontId="13" fillId="0" borderId="0" xfId="57" applyFont="1" applyFill="1" applyAlignment="1">
      <alignment horizontal="center" vertical="center"/>
      <protection/>
    </xf>
    <xf numFmtId="0" fontId="21" fillId="0" borderId="0" xfId="57" applyFont="1" applyFill="1" applyBorder="1" applyAlignment="1">
      <alignment vertical="center"/>
      <protection/>
    </xf>
    <xf numFmtId="0" fontId="21" fillId="0" borderId="0" xfId="57" applyFont="1" applyBorder="1" applyAlignment="1">
      <alignment vertical="center"/>
      <protection/>
    </xf>
    <xf numFmtId="0" fontId="13" fillId="0" borderId="0" xfId="57" applyFont="1" applyFill="1" applyAlignment="1">
      <alignment/>
      <protection/>
    </xf>
    <xf numFmtId="0" fontId="8" fillId="0" borderId="0" xfId="57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23" fillId="0" borderId="0" xfId="57" applyFont="1" applyBorder="1" applyAlignment="1">
      <alignment vertical="center"/>
      <protection/>
    </xf>
    <xf numFmtId="0" fontId="23" fillId="0" borderId="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0" fontId="11" fillId="0" borderId="0" xfId="60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8" fillId="0" borderId="10" xfId="59" applyFont="1" applyBorder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57" applyNumberFormat="1" applyFont="1" applyAlignment="1">
      <alignment horizontal="left" vertical="center" indent="1"/>
      <protection/>
    </xf>
    <xf numFmtId="2" fontId="0" fillId="33" borderId="10" xfId="0" applyNumberFormat="1" applyFill="1" applyBorder="1" applyAlignment="1" applyProtection="1">
      <alignment horizontal="center" vertical="center"/>
      <protection hidden="1"/>
    </xf>
    <xf numFmtId="0" fontId="9" fillId="0" borderId="0" xfId="59" applyFont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hidden="1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60" applyFont="1" applyAlignment="1">
      <alignment vertical="center"/>
      <protection/>
    </xf>
    <xf numFmtId="20" fontId="28" fillId="34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Border="1" applyAlignment="1">
      <alignment horizontal="center" vertical="center"/>
      <protection/>
    </xf>
    <xf numFmtId="0" fontId="27" fillId="0" borderId="16" xfId="60" applyFont="1" applyBorder="1" applyAlignment="1">
      <alignment horizontal="center" vertical="center"/>
      <protection/>
    </xf>
    <xf numFmtId="20" fontId="28" fillId="34" borderId="17" xfId="60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32" fillId="0" borderId="0" xfId="60" applyFont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/>
      <protection/>
    </xf>
    <xf numFmtId="0" fontId="9" fillId="0" borderId="10" xfId="59" applyFont="1" applyFill="1" applyBorder="1" applyAlignment="1">
      <alignment horizontal="center" vertical="center"/>
      <protection/>
    </xf>
    <xf numFmtId="1" fontId="34" fillId="32" borderId="10" xfId="0" applyNumberFormat="1" applyFont="1" applyFill="1" applyBorder="1" applyAlignment="1" applyProtection="1">
      <alignment horizontal="center" vertical="center"/>
      <protection hidden="1"/>
    </xf>
    <xf numFmtId="1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1" fontId="34" fillId="0" borderId="10" xfId="0" applyNumberFormat="1" applyFont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9" fillId="35" borderId="10" xfId="59" applyFont="1" applyFill="1" applyBorder="1" applyAlignment="1">
      <alignment horizontal="center" vertical="center" wrapText="1"/>
      <protection/>
    </xf>
    <xf numFmtId="0" fontId="8" fillId="0" borderId="18" xfId="59" applyFont="1" applyBorder="1" applyAlignment="1">
      <alignment horizontal="center"/>
      <protection/>
    </xf>
    <xf numFmtId="0" fontId="9" fillId="0" borderId="10" xfId="59" applyFont="1" applyBorder="1" applyAlignment="1">
      <alignment horizontal="center" vertical="center"/>
      <protection/>
    </xf>
    <xf numFmtId="0" fontId="9" fillId="35" borderId="10" xfId="59" applyFont="1" applyFill="1" applyBorder="1" applyAlignment="1">
      <alignment horizontal="center" vertical="center"/>
      <protection/>
    </xf>
    <xf numFmtId="0" fontId="27" fillId="0" borderId="19" xfId="60" applyFont="1" applyBorder="1" applyAlignment="1">
      <alignment horizontal="center" vertical="center"/>
      <protection/>
    </xf>
    <xf numFmtId="20" fontId="28" fillId="0" borderId="20" xfId="60" applyNumberFormat="1" applyFont="1" applyFill="1" applyBorder="1" applyAlignment="1">
      <alignment horizontal="center" vertical="center"/>
      <protection/>
    </xf>
    <xf numFmtId="0" fontId="36" fillId="0" borderId="21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20" fontId="28" fillId="34" borderId="24" xfId="60" applyNumberFormat="1" applyFont="1" applyFill="1" applyBorder="1" applyAlignment="1">
      <alignment horizontal="center" vertical="center"/>
      <protection/>
    </xf>
    <xf numFmtId="0" fontId="97" fillId="0" borderId="0" xfId="57" applyFont="1" applyAlignment="1">
      <alignment/>
      <protection/>
    </xf>
    <xf numFmtId="0" fontId="97" fillId="0" borderId="0" xfId="57" applyFont="1" applyBorder="1" applyAlignment="1">
      <alignment vertical="center"/>
      <protection/>
    </xf>
    <xf numFmtId="0" fontId="98" fillId="0" borderId="0" xfId="58" applyFont="1" applyBorder="1" applyAlignment="1">
      <alignment vertical="center"/>
      <protection/>
    </xf>
    <xf numFmtId="0" fontId="97" fillId="0" borderId="0" xfId="57" applyFont="1" applyBorder="1" applyAlignment="1">
      <alignment/>
      <protection/>
    </xf>
    <xf numFmtId="0" fontId="97" fillId="0" borderId="0" xfId="57" applyFont="1" applyAlignment="1">
      <alignment horizontal="center" vertical="center"/>
      <protection/>
    </xf>
    <xf numFmtId="0" fontId="97" fillId="0" borderId="0" xfId="57" applyFont="1" applyBorder="1" applyAlignment="1">
      <alignment horizontal="center" vertical="center"/>
      <protection/>
    </xf>
    <xf numFmtId="0" fontId="99" fillId="0" borderId="0" xfId="57" applyFont="1" applyBorder="1" applyAlignment="1">
      <alignment horizontal="center" vertical="center"/>
      <protection/>
    </xf>
    <xf numFmtId="0" fontId="97" fillId="0" borderId="12" xfId="57" applyFont="1" applyBorder="1" applyAlignment="1">
      <alignment horizontal="center" vertical="center"/>
      <protection/>
    </xf>
    <xf numFmtId="0" fontId="100" fillId="0" borderId="0" xfId="57" applyFont="1" applyAlignment="1">
      <alignment horizontal="center" vertical="center"/>
      <protection/>
    </xf>
    <xf numFmtId="0" fontId="97" fillId="0" borderId="11" xfId="57" applyFont="1" applyBorder="1" applyAlignment="1">
      <alignment horizontal="center" vertical="center"/>
      <protection/>
    </xf>
    <xf numFmtId="0" fontId="101" fillId="0" borderId="0" xfId="57" applyFont="1" applyAlignment="1">
      <alignment horizontal="center" vertical="center"/>
      <protection/>
    </xf>
    <xf numFmtId="1" fontId="8" fillId="0" borderId="10" xfId="59" applyNumberFormat="1" applyFont="1" applyBorder="1">
      <alignment/>
      <protection/>
    </xf>
    <xf numFmtId="20" fontId="28" fillId="34" borderId="14" xfId="60" applyNumberFormat="1" applyFont="1" applyFill="1" applyBorder="1" applyAlignment="1">
      <alignment horizontal="left" vertical="center"/>
      <protection/>
    </xf>
    <xf numFmtId="20" fontId="28" fillId="34" borderId="25" xfId="60" applyNumberFormat="1" applyFont="1" applyFill="1" applyBorder="1" applyAlignment="1">
      <alignment horizontal="left" vertical="center"/>
      <protection/>
    </xf>
    <xf numFmtId="20" fontId="28" fillId="34" borderId="26" xfId="60" applyNumberFormat="1" applyFont="1" applyFill="1" applyBorder="1" applyAlignment="1">
      <alignment horizontal="left" vertical="center"/>
      <protection/>
    </xf>
    <xf numFmtId="0" fontId="20" fillId="0" borderId="0" xfId="59" applyFont="1" applyAlignment="1">
      <alignment horizontal="center"/>
      <protection/>
    </xf>
    <xf numFmtId="0" fontId="28" fillId="0" borderId="22" xfId="60" applyFont="1" applyBorder="1" applyAlignment="1">
      <alignment horizontal="center" vertical="center"/>
      <protection/>
    </xf>
    <xf numFmtId="0" fontId="13" fillId="0" borderId="27" xfId="57" applyFont="1" applyFill="1" applyBorder="1" applyAlignment="1">
      <alignment horizontal="center" vertical="center"/>
      <protection/>
    </xf>
    <xf numFmtId="0" fontId="19" fillId="0" borderId="0" xfId="57" applyFont="1" applyFill="1" applyAlignment="1">
      <alignment horizontal="center" vertical="center"/>
      <protection/>
    </xf>
    <xf numFmtId="0" fontId="22" fillId="0" borderId="0" xfId="57" applyFont="1" applyFill="1" applyAlignment="1">
      <alignment horizontal="center" vertical="center"/>
      <protection/>
    </xf>
    <xf numFmtId="0" fontId="22" fillId="0" borderId="27" xfId="57" applyFont="1" applyFill="1" applyBorder="1" applyAlignment="1">
      <alignment horizontal="center" vertical="center"/>
      <protection/>
    </xf>
    <xf numFmtId="0" fontId="27" fillId="0" borderId="28" xfId="60" applyFont="1" applyBorder="1" applyAlignment="1">
      <alignment horizontal="center" vertical="center"/>
      <protection/>
    </xf>
    <xf numFmtId="0" fontId="27" fillId="0" borderId="29" xfId="60" applyFont="1" applyBorder="1" applyAlignment="1">
      <alignment horizontal="center" vertical="center"/>
      <protection/>
    </xf>
    <xf numFmtId="0" fontId="27" fillId="0" borderId="15" xfId="60" applyFont="1" applyBorder="1" applyAlignment="1">
      <alignment horizontal="center" vertical="center"/>
      <protection/>
    </xf>
    <xf numFmtId="0" fontId="27" fillId="0" borderId="30" xfId="60" applyFont="1" applyBorder="1" applyAlignment="1">
      <alignment horizontal="center" vertical="center"/>
      <protection/>
    </xf>
    <xf numFmtId="0" fontId="39" fillId="0" borderId="31" xfId="60" applyFont="1" applyBorder="1" applyAlignment="1">
      <alignment horizontal="center" vertical="center"/>
      <protection/>
    </xf>
    <xf numFmtId="0" fontId="39" fillId="0" borderId="32" xfId="60" applyFont="1" applyBorder="1" applyAlignment="1">
      <alignment horizontal="center" vertical="center"/>
      <protection/>
    </xf>
    <xf numFmtId="0" fontId="28" fillId="0" borderId="23" xfId="60" applyFont="1" applyBorder="1" applyAlignment="1">
      <alignment horizontal="center" vertical="center"/>
      <protection/>
    </xf>
    <xf numFmtId="0" fontId="30" fillId="36" borderId="33" xfId="0" applyFont="1" applyFill="1" applyBorder="1" applyAlignment="1">
      <alignment horizontal="center" vertical="center" wrapText="1"/>
    </xf>
    <xf numFmtId="0" fontId="30" fillId="37" borderId="34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35" fillId="0" borderId="0" xfId="59" applyFont="1" applyAlignment="1">
      <alignment/>
      <protection/>
    </xf>
    <xf numFmtId="0" fontId="35" fillId="0" borderId="35" xfId="59" applyFont="1" applyBorder="1" applyAlignment="1">
      <alignment horizontal="center"/>
      <protection/>
    </xf>
    <xf numFmtId="0" fontId="9" fillId="35" borderId="36" xfId="59" applyFont="1" applyFill="1" applyBorder="1" applyAlignment="1">
      <alignment horizontal="center" vertical="center"/>
      <protection/>
    </xf>
    <xf numFmtId="0" fontId="13" fillId="0" borderId="0" xfId="57" applyFont="1" applyAlignment="1">
      <alignment horizontal="center" vertical="center" wrapText="1"/>
      <protection/>
    </xf>
    <xf numFmtId="0" fontId="13" fillId="0" borderId="0" xfId="57" applyFont="1" applyBorder="1" applyAlignment="1">
      <alignment horizontal="left" vertical="center" wrapText="1"/>
      <protection/>
    </xf>
    <xf numFmtId="0" fontId="13" fillId="0" borderId="0" xfId="57" applyFont="1" applyAlignment="1">
      <alignment wrapText="1"/>
      <protection/>
    </xf>
    <xf numFmtId="0" fontId="9" fillId="0" borderId="0" xfId="59" applyFont="1" applyAlignment="1">
      <alignment horizontal="center" wrapText="1"/>
      <protection/>
    </xf>
    <xf numFmtId="1" fontId="8" fillId="0" borderId="10" xfId="59" applyNumberFormat="1" applyFont="1" applyBorder="1" applyAlignment="1">
      <alignment horizontal="center"/>
      <protection/>
    </xf>
    <xf numFmtId="0" fontId="8" fillId="0" borderId="10" xfId="59" applyFont="1" applyBorder="1" applyAlignment="1">
      <alignment horizontal="left"/>
      <protection/>
    </xf>
    <xf numFmtId="0" fontId="0" fillId="0" borderId="10" xfId="0" applyBorder="1" applyAlignment="1">
      <alignment vertical="center"/>
    </xf>
    <xf numFmtId="0" fontId="9" fillId="0" borderId="10" xfId="59" applyFont="1" applyBorder="1" applyAlignment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34" fillId="0" borderId="10" xfId="0" applyNumberFormat="1" applyFont="1" applyFill="1" applyBorder="1" applyAlignment="1" applyProtection="1">
      <alignment horizontal="center" vertical="center"/>
      <protection hidden="1"/>
    </xf>
    <xf numFmtId="1" fontId="41" fillId="32" borderId="10" xfId="0" applyNumberFormat="1" applyFont="1" applyFill="1" applyBorder="1" applyAlignment="1" applyProtection="1">
      <alignment horizontal="center" vertical="center"/>
      <protection hidden="1"/>
    </xf>
    <xf numFmtId="0" fontId="34" fillId="32" borderId="10" xfId="0" applyFont="1" applyFill="1" applyBorder="1" applyAlignment="1" applyProtection="1">
      <alignment horizontal="center" vertical="center"/>
      <protection hidden="1"/>
    </xf>
    <xf numFmtId="1" fontId="42" fillId="0" borderId="10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1" fontId="34" fillId="0" borderId="37" xfId="0" applyNumberFormat="1" applyFont="1" applyFill="1" applyBorder="1" applyAlignment="1" applyProtection="1">
      <alignment horizontal="center" vertical="center"/>
      <protection locked="0"/>
    </xf>
    <xf numFmtId="1" fontId="34" fillId="0" borderId="37" xfId="0" applyNumberFormat="1" applyFont="1" applyFill="1" applyBorder="1" applyAlignment="1" applyProtection="1">
      <alignment horizontal="center" vertical="center"/>
      <protection hidden="1"/>
    </xf>
    <xf numFmtId="1" fontId="41" fillId="0" borderId="37" xfId="0" applyNumberFormat="1" applyFont="1" applyFill="1" applyBorder="1" applyAlignment="1" applyProtection="1">
      <alignment horizontal="center" vertical="center"/>
      <protection hidden="1"/>
    </xf>
    <xf numFmtId="0" fontId="34" fillId="0" borderId="37" xfId="0" applyFont="1" applyFill="1" applyBorder="1" applyAlignment="1" applyProtection="1">
      <alignment horizontal="center" vertical="center"/>
      <protection hidden="1"/>
    </xf>
    <xf numFmtId="0" fontId="34" fillId="0" borderId="37" xfId="0" applyFont="1" applyFill="1" applyBorder="1" applyAlignment="1" applyProtection="1">
      <alignment horizontal="center" vertical="center"/>
      <protection locked="0"/>
    </xf>
    <xf numFmtId="2" fontId="0" fillId="0" borderId="37" xfId="0" applyNumberFormat="1" applyFill="1" applyBorder="1" applyAlignment="1" applyProtection="1">
      <alignment horizontal="center" vertical="center"/>
      <protection hidden="1"/>
    </xf>
    <xf numFmtId="1" fontId="33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95" fillId="0" borderId="10" xfId="0" applyFont="1" applyBorder="1" applyAlignment="1">
      <alignment horizontal="center"/>
    </xf>
    <xf numFmtId="0" fontId="37" fillId="0" borderId="10" xfId="60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/>
    </xf>
    <xf numFmtId="0" fontId="102" fillId="0" borderId="10" xfId="0" applyFont="1" applyBorder="1" applyAlignment="1">
      <alignment vertical="center"/>
    </xf>
    <xf numFmtId="0" fontId="27" fillId="0" borderId="20" xfId="60" applyFont="1" applyBorder="1" applyAlignment="1">
      <alignment horizontal="center" vertical="center"/>
      <protection/>
    </xf>
    <xf numFmtId="0" fontId="31" fillId="0" borderId="28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8" fillId="0" borderId="35" xfId="59" applyFont="1" applyFill="1" applyBorder="1" applyAlignment="1">
      <alignment horizontal="left" vertical="center"/>
      <protection/>
    </xf>
    <xf numFmtId="0" fontId="8" fillId="0" borderId="35" xfId="59" applyFont="1" applyFill="1" applyBorder="1" applyAlignment="1">
      <alignment horizontal="center"/>
      <protection/>
    </xf>
    <xf numFmtId="0" fontId="0" fillId="0" borderId="35" xfId="0" applyBorder="1" applyAlignment="1">
      <alignment vertical="center"/>
    </xf>
    <xf numFmtId="0" fontId="8" fillId="0" borderId="10" xfId="61" applyFont="1" applyFill="1" applyBorder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69" fillId="0" borderId="10" xfId="59" applyFont="1" applyFill="1" applyBorder="1" applyAlignment="1">
      <alignment horizontal="center"/>
      <protection/>
    </xf>
    <xf numFmtId="0" fontId="69" fillId="0" borderId="10" xfId="59" applyFont="1" applyFill="1" applyBorder="1">
      <alignment/>
      <protection/>
    </xf>
    <xf numFmtId="0" fontId="70" fillId="0" borderId="10" xfId="59" applyFont="1" applyBorder="1">
      <alignment/>
      <protection/>
    </xf>
    <xf numFmtId="0" fontId="70" fillId="0" borderId="0" xfId="59" applyFont="1">
      <alignment/>
      <protection/>
    </xf>
    <xf numFmtId="0" fontId="37" fillId="0" borderId="21" xfId="60" applyFont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69" fillId="0" borderId="10" xfId="59" applyFont="1" applyBorder="1">
      <alignment/>
      <protection/>
    </xf>
    <xf numFmtId="0" fontId="9" fillId="37" borderId="10" xfId="59" applyFont="1" applyFill="1" applyBorder="1" applyAlignment="1">
      <alignment horizontal="center" vertical="center"/>
      <protection/>
    </xf>
    <xf numFmtId="0" fontId="103" fillId="38" borderId="0" xfId="0" applyFont="1" applyFill="1" applyAlignment="1">
      <alignment vertical="center"/>
    </xf>
    <xf numFmtId="0" fontId="103" fillId="38" borderId="0" xfId="0" applyFont="1" applyFill="1" applyAlignment="1">
      <alignment/>
    </xf>
    <xf numFmtId="0" fontId="103" fillId="0" borderId="0" xfId="0" applyFont="1" applyAlignment="1">
      <alignment vertical="center" wrapText="1"/>
    </xf>
    <xf numFmtId="0" fontId="9" fillId="39" borderId="0" xfId="59" applyFont="1" applyFill="1">
      <alignment/>
      <protection/>
    </xf>
    <xf numFmtId="0" fontId="104" fillId="39" borderId="0" xfId="0" applyFont="1" applyFill="1" applyAlignment="1">
      <alignment/>
    </xf>
    <xf numFmtId="0" fontId="104" fillId="39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3" fillId="39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0" fillId="0" borderId="10" xfId="59" applyFont="1" applyFill="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9" fillId="0" borderId="0" xfId="59" applyFont="1" applyBorder="1">
      <alignment/>
      <protection/>
    </xf>
    <xf numFmtId="0" fontId="9" fillId="0" borderId="39" xfId="59" applyFont="1" applyBorder="1">
      <alignment/>
      <protection/>
    </xf>
    <xf numFmtId="0" fontId="8" fillId="37" borderId="10" xfId="59" applyFont="1" applyFill="1" applyBorder="1" applyAlignment="1">
      <alignment horizontal="left" vertical="center"/>
      <protection/>
    </xf>
    <xf numFmtId="0" fontId="20" fillId="0" borderId="0" xfId="59" applyFont="1" applyBorder="1" applyAlignment="1">
      <alignment/>
      <protection/>
    </xf>
    <xf numFmtId="0" fontId="9" fillId="0" borderId="0" xfId="59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/>
    </xf>
    <xf numFmtId="1" fontId="27" fillId="0" borderId="28" xfId="60" applyNumberFormat="1" applyFont="1" applyBorder="1" applyAlignment="1">
      <alignment horizontal="center" vertical="center"/>
      <protection/>
    </xf>
    <xf numFmtId="1" fontId="27" fillId="0" borderId="30" xfId="60" applyNumberFormat="1" applyFont="1" applyBorder="1" applyAlignment="1">
      <alignment horizontal="center" vertical="center"/>
      <protection/>
    </xf>
    <xf numFmtId="1" fontId="28" fillId="34" borderId="24" xfId="60" applyNumberFormat="1" applyFont="1" applyFill="1" applyBorder="1" applyAlignment="1">
      <alignment horizontal="center" vertical="center"/>
      <protection/>
    </xf>
    <xf numFmtId="1" fontId="27" fillId="0" borderId="40" xfId="60" applyNumberFormat="1" applyFont="1" applyBorder="1" applyAlignment="1">
      <alignment horizontal="center" vertical="center"/>
      <protection/>
    </xf>
    <xf numFmtId="1" fontId="11" fillId="0" borderId="0" xfId="60" applyNumberFormat="1" applyFont="1" applyFill="1" applyBorder="1" applyAlignment="1">
      <alignment horizontal="left" vertical="center"/>
      <protection/>
    </xf>
    <xf numFmtId="1" fontId="0" fillId="0" borderId="0" xfId="0" applyNumberFormat="1" applyFill="1" applyBorder="1" applyAlignment="1">
      <alignment/>
    </xf>
    <xf numFmtId="1" fontId="30" fillId="0" borderId="0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vertical="center" wrapText="1"/>
    </xf>
    <xf numFmtId="1" fontId="32" fillId="0" borderId="0" xfId="60" applyNumberFormat="1" applyFont="1" applyAlignment="1">
      <alignment horizontal="center" vertical="center" wrapText="1"/>
      <protection/>
    </xf>
    <xf numFmtId="1" fontId="0" fillId="0" borderId="0" xfId="0" applyNumberFormat="1" applyAlignment="1">
      <alignment vertical="center"/>
    </xf>
    <xf numFmtId="1" fontId="12" fillId="0" borderId="0" xfId="60" applyNumberFormat="1" applyFont="1" applyBorder="1" applyAlignment="1">
      <alignment horizontal="center" vertical="center"/>
      <protection/>
    </xf>
    <xf numFmtId="1" fontId="46" fillId="0" borderId="0" xfId="60" applyNumberFormat="1" applyFont="1" applyBorder="1" applyAlignment="1">
      <alignment horizontal="center" vertical="center"/>
      <protection/>
    </xf>
    <xf numFmtId="1" fontId="10" fillId="0" borderId="0" xfId="60" applyNumberFormat="1" applyBorder="1" applyAlignment="1">
      <alignment horizontal="center" vertical="center"/>
      <protection/>
    </xf>
    <xf numFmtId="1" fontId="10" fillId="0" borderId="0" xfId="60" applyNumberFormat="1" applyAlignment="1">
      <alignment horizontal="center" vertical="center"/>
      <protection/>
    </xf>
    <xf numFmtId="0" fontId="37" fillId="0" borderId="10" xfId="60" applyFont="1" applyFill="1" applyBorder="1" applyAlignment="1">
      <alignment horizontal="center" vertical="center"/>
      <protection/>
    </xf>
    <xf numFmtId="0" fontId="37" fillId="0" borderId="41" xfId="60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0" fillId="36" borderId="30" xfId="0" applyFont="1" applyFill="1" applyBorder="1" applyAlignment="1">
      <alignment horizontal="center" vertical="center" wrapText="1"/>
    </xf>
    <xf numFmtId="0" fontId="30" fillId="36" borderId="47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29" fillId="37" borderId="49" xfId="60" applyFont="1" applyFill="1" applyBorder="1" applyAlignment="1">
      <alignment horizontal="center" vertical="center" wrapText="1"/>
      <protection/>
    </xf>
    <xf numFmtId="0" fontId="30" fillId="37" borderId="32" xfId="0" applyFont="1" applyFill="1" applyBorder="1" applyAlignment="1">
      <alignment horizontal="center" vertical="center" wrapText="1"/>
    </xf>
    <xf numFmtId="0" fontId="30" fillId="40" borderId="33" xfId="0" applyFont="1" applyFill="1" applyBorder="1" applyAlignment="1">
      <alignment horizontal="center" vertical="center" wrapText="1"/>
    </xf>
    <xf numFmtId="0" fontId="30" fillId="40" borderId="34" xfId="0" applyFont="1" applyFill="1" applyBorder="1" applyAlignment="1">
      <alignment horizontal="center" vertical="center" wrapText="1"/>
    </xf>
    <xf numFmtId="1" fontId="28" fillId="34" borderId="17" xfId="60" applyNumberFormat="1" applyFont="1" applyFill="1" applyBorder="1" applyAlignment="1">
      <alignment horizontal="center" vertical="center" wrapText="1"/>
      <protection/>
    </xf>
    <xf numFmtId="0" fontId="30" fillId="40" borderId="30" xfId="0" applyFont="1" applyFill="1" applyBorder="1" applyAlignment="1">
      <alignment horizontal="center" vertical="center" wrapText="1"/>
    </xf>
    <xf numFmtId="0" fontId="30" fillId="40" borderId="32" xfId="0" applyFont="1" applyFill="1" applyBorder="1" applyAlignment="1">
      <alignment horizontal="center" vertical="center" wrapText="1"/>
    </xf>
    <xf numFmtId="0" fontId="30" fillId="36" borderId="34" xfId="0" applyFont="1" applyFill="1" applyBorder="1" applyAlignment="1">
      <alignment horizontal="center" vertical="center" wrapText="1"/>
    </xf>
    <xf numFmtId="0" fontId="29" fillId="37" borderId="33" xfId="6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wrapText="1"/>
    </xf>
    <xf numFmtId="0" fontId="9" fillId="37" borderId="10" xfId="59" applyFont="1" applyFill="1" applyBorder="1" applyAlignment="1">
      <alignment horizontal="center" vertical="center"/>
      <protection/>
    </xf>
    <xf numFmtId="0" fontId="104" fillId="39" borderId="0" xfId="0" applyFont="1" applyFill="1" applyAlignment="1">
      <alignment vertical="center"/>
    </xf>
    <xf numFmtId="0" fontId="8" fillId="37" borderId="31" xfId="59" applyFont="1" applyFill="1" applyBorder="1" applyAlignment="1">
      <alignment horizontal="center" vertical="center" wrapText="1"/>
      <protection/>
    </xf>
    <xf numFmtId="0" fontId="8" fillId="37" borderId="22" xfId="59" applyFont="1" applyFill="1" applyBorder="1" applyAlignment="1">
      <alignment horizontal="center" vertical="center" wrapText="1"/>
      <protection/>
    </xf>
    <xf numFmtId="0" fontId="20" fillId="0" borderId="0" xfId="59" applyFont="1" applyAlignment="1">
      <alignment horizontal="center"/>
      <protection/>
    </xf>
    <xf numFmtId="0" fontId="4" fillId="0" borderId="10" xfId="0" applyFont="1" applyBorder="1" applyAlignment="1" applyProtection="1">
      <alignment horizontal="center"/>
      <protection locked="0"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 hidden="1"/>
    </xf>
    <xf numFmtId="1" fontId="33" fillId="41" borderId="10" xfId="0" applyNumberFormat="1" applyFont="1" applyFill="1" applyBorder="1" applyAlignment="1" applyProtection="1">
      <alignment horizontal="center" vertical="center"/>
      <protection hidden="1"/>
    </xf>
    <xf numFmtId="1" fontId="7" fillId="31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 wrapText="1"/>
      <protection hidden="1" locked="0"/>
    </xf>
    <xf numFmtId="0" fontId="3" fillId="0" borderId="49" xfId="0" applyFont="1" applyBorder="1" applyAlignment="1" applyProtection="1">
      <alignment horizontal="center" vertical="center" wrapText="1"/>
      <protection hidden="1" locked="0"/>
    </xf>
    <xf numFmtId="0" fontId="3" fillId="0" borderId="45" xfId="0" applyFont="1" applyBorder="1" applyAlignment="1" applyProtection="1">
      <alignment horizontal="center" vertical="center" wrapText="1"/>
      <protection hidden="1" locked="0"/>
    </xf>
    <xf numFmtId="0" fontId="3" fillId="0" borderId="51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1" fontId="34" fillId="0" borderId="10" xfId="0" applyNumberFormat="1" applyFont="1" applyBorder="1" applyAlignment="1" applyProtection="1">
      <alignment horizontal="center" vertical="center"/>
      <protection locked="0"/>
    </xf>
    <xf numFmtId="1" fontId="34" fillId="31" borderId="10" xfId="0" applyNumberFormat="1" applyFont="1" applyFill="1" applyBorder="1" applyAlignment="1" applyProtection="1">
      <alignment horizontal="center" vertical="center"/>
      <protection hidden="1"/>
    </xf>
    <xf numFmtId="1" fontId="105" fillId="41" borderId="10" xfId="0" applyNumberFormat="1" applyFont="1" applyFill="1" applyBorder="1" applyAlignment="1" applyProtection="1">
      <alignment horizontal="center" vertical="center"/>
      <protection hidden="1"/>
    </xf>
    <xf numFmtId="1" fontId="106" fillId="41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>
      <alignment horizontal="left" wrapText="1"/>
    </xf>
    <xf numFmtId="1" fontId="106" fillId="41" borderId="56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1" fontId="107" fillId="42" borderId="57" xfId="0" applyNumberFormat="1" applyFont="1" applyFill="1" applyBorder="1" applyAlignment="1" applyProtection="1">
      <alignment horizontal="center" vertical="center"/>
      <protection hidden="1"/>
    </xf>
    <xf numFmtId="0" fontId="13" fillId="0" borderId="10" xfId="57" applyFont="1" applyBorder="1" applyAlignment="1">
      <alignment horizontal="left" vertical="center"/>
      <protection/>
    </xf>
    <xf numFmtId="0" fontId="24" fillId="0" borderId="10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13" fillId="0" borderId="27" xfId="57" applyFont="1" applyBorder="1" applyAlignment="1">
      <alignment horizontal="center" vertical="center"/>
      <protection/>
    </xf>
    <xf numFmtId="0" fontId="13" fillId="0" borderId="58" xfId="57" applyFont="1" applyBorder="1" applyAlignment="1">
      <alignment horizontal="center" vertical="center" wrapText="1"/>
      <protection/>
    </xf>
    <xf numFmtId="0" fontId="13" fillId="0" borderId="58" xfId="57" applyFont="1" applyBorder="1" applyAlignment="1">
      <alignment horizontal="center" vertical="center"/>
      <protection/>
    </xf>
    <xf numFmtId="0" fontId="13" fillId="0" borderId="59" xfId="57" applyFont="1" applyBorder="1" applyAlignment="1">
      <alignment horizontal="center" vertical="center" wrapText="1"/>
      <protection/>
    </xf>
    <xf numFmtId="0" fontId="14" fillId="0" borderId="58" xfId="57" applyFont="1" applyBorder="1" applyAlignment="1">
      <alignment horizontal="center" vertical="center"/>
      <protection/>
    </xf>
    <xf numFmtId="0" fontId="15" fillId="0" borderId="60" xfId="57" applyFont="1" applyFill="1" applyBorder="1" applyAlignment="1">
      <alignment horizontal="center" vertical="center"/>
      <protection/>
    </xf>
    <xf numFmtId="0" fontId="13" fillId="0" borderId="31" xfId="57" applyFont="1" applyBorder="1" applyAlignment="1">
      <alignment horizontal="center" vertical="center" wrapText="1"/>
      <protection/>
    </xf>
    <xf numFmtId="0" fontId="13" fillId="0" borderId="61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13" fillId="0" borderId="47" xfId="57" applyFont="1" applyBorder="1" applyAlignment="1">
      <alignment horizontal="center" vertical="center" wrapText="1"/>
      <protection/>
    </xf>
    <xf numFmtId="0" fontId="13" fillId="0" borderId="39" xfId="57" applyFont="1" applyBorder="1" applyAlignment="1">
      <alignment horizontal="center" vertical="center" wrapText="1"/>
      <protection/>
    </xf>
    <xf numFmtId="0" fontId="13" fillId="0" borderId="62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3" fillId="0" borderId="27" xfId="57" applyFont="1" applyBorder="1" applyAlignment="1">
      <alignment horizontal="center" vertical="center" wrapText="1"/>
      <protection/>
    </xf>
    <xf numFmtId="0" fontId="13" fillId="0" borderId="45" xfId="57" applyFont="1" applyBorder="1" applyAlignment="1">
      <alignment horizontal="center" vertical="center" wrapText="1"/>
      <protection/>
    </xf>
    <xf numFmtId="0" fontId="13" fillId="0" borderId="35" xfId="57" applyFont="1" applyBorder="1" applyAlignment="1">
      <alignment horizontal="center" vertical="center" wrapText="1"/>
      <protection/>
    </xf>
    <xf numFmtId="0" fontId="13" fillId="0" borderId="64" xfId="57" applyFont="1" applyBorder="1" applyAlignment="1">
      <alignment horizontal="center" vertical="center" wrapText="1"/>
      <protection/>
    </xf>
    <xf numFmtId="0" fontId="14" fillId="0" borderId="58" xfId="57" applyFont="1" applyFill="1" applyBorder="1" applyAlignment="1">
      <alignment horizontal="center" vertical="center"/>
      <protection/>
    </xf>
    <xf numFmtId="0" fontId="15" fillId="0" borderId="65" xfId="57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13" fillId="0" borderId="66" xfId="57" applyFont="1" applyBorder="1" applyAlignment="1">
      <alignment horizontal="center" vertical="center" wrapText="1"/>
      <protection/>
    </xf>
    <xf numFmtId="0" fontId="13" fillId="0" borderId="60" xfId="57" applyFont="1" applyBorder="1" applyAlignment="1">
      <alignment horizontal="center" vertical="center" wrapText="1"/>
      <protection/>
    </xf>
    <xf numFmtId="0" fontId="13" fillId="0" borderId="67" xfId="57" applyFont="1" applyBorder="1" applyAlignment="1">
      <alignment horizontal="center" vertical="center" wrapText="1"/>
      <protection/>
    </xf>
    <xf numFmtId="0" fontId="13" fillId="0" borderId="12" xfId="57" applyFont="1" applyBorder="1" applyAlignment="1">
      <alignment horizontal="center" vertical="center" wrapText="1"/>
      <protection/>
    </xf>
    <xf numFmtId="0" fontId="13" fillId="0" borderId="13" xfId="57" applyFont="1" applyBorder="1" applyAlignment="1">
      <alignment horizontal="center" vertical="center" wrapText="1"/>
      <protection/>
    </xf>
    <xf numFmtId="0" fontId="13" fillId="0" borderId="65" xfId="57" applyFont="1" applyBorder="1" applyAlignment="1">
      <alignment horizontal="center" vertical="center" wrapText="1"/>
      <protection/>
    </xf>
    <xf numFmtId="0" fontId="14" fillId="0" borderId="59" xfId="57" applyFont="1" applyBorder="1" applyAlignment="1">
      <alignment horizontal="center" vertical="center"/>
      <protection/>
    </xf>
    <xf numFmtId="0" fontId="40" fillId="0" borderId="11" xfId="57" applyFont="1" applyBorder="1" applyAlignment="1">
      <alignment horizontal="center" vertical="center" wrapText="1"/>
      <protection/>
    </xf>
    <xf numFmtId="0" fontId="40" fillId="0" borderId="66" xfId="57" applyFont="1" applyBorder="1" applyAlignment="1">
      <alignment horizontal="center" vertical="center" wrapText="1"/>
      <protection/>
    </xf>
    <xf numFmtId="0" fontId="40" fillId="0" borderId="60" xfId="57" applyFont="1" applyBorder="1" applyAlignment="1">
      <alignment horizontal="center" vertical="center" wrapText="1"/>
      <protection/>
    </xf>
    <xf numFmtId="0" fontId="40" fillId="0" borderId="67" xfId="57" applyFont="1" applyBorder="1" applyAlignment="1">
      <alignment horizontal="center" vertical="center" wrapText="1"/>
      <protection/>
    </xf>
    <xf numFmtId="0" fontId="40" fillId="0" borderId="0" xfId="57" applyFont="1" applyBorder="1" applyAlignment="1">
      <alignment horizontal="center" vertical="center" wrapText="1"/>
      <protection/>
    </xf>
    <xf numFmtId="0" fontId="40" fillId="0" borderId="27" xfId="57" applyFont="1" applyBorder="1" applyAlignment="1">
      <alignment horizontal="center" vertical="center" wrapText="1"/>
      <protection/>
    </xf>
    <xf numFmtId="0" fontId="40" fillId="0" borderId="12" xfId="57" applyFont="1" applyBorder="1" applyAlignment="1">
      <alignment horizontal="center" vertical="center" wrapText="1"/>
      <protection/>
    </xf>
    <xf numFmtId="0" fontId="40" fillId="0" borderId="13" xfId="57" applyFont="1" applyBorder="1" applyAlignment="1">
      <alignment horizontal="center" vertical="center" wrapText="1"/>
      <protection/>
    </xf>
    <xf numFmtId="0" fontId="40" fillId="0" borderId="65" xfId="57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/>
      <protection/>
    </xf>
    <xf numFmtId="0" fontId="17" fillId="0" borderId="0" xfId="57" applyFont="1" applyBorder="1" applyAlignment="1">
      <alignment horizontal="center" vertical="center"/>
      <protection/>
    </xf>
    <xf numFmtId="0" fontId="13" fillId="0" borderId="49" xfId="57" applyFont="1" applyBorder="1" applyAlignment="1">
      <alignment horizontal="center" vertical="center" wrapText="1"/>
      <protection/>
    </xf>
    <xf numFmtId="0" fontId="13" fillId="0" borderId="68" xfId="57" applyFont="1" applyBorder="1" applyAlignment="1">
      <alignment horizontal="center" vertical="center" wrapText="1"/>
      <protection/>
    </xf>
    <xf numFmtId="0" fontId="13" fillId="0" borderId="51" xfId="57" applyFont="1" applyBorder="1" applyAlignment="1">
      <alignment horizontal="center" vertical="center" wrapText="1"/>
      <protection/>
    </xf>
    <xf numFmtId="0" fontId="16" fillId="0" borderId="0" xfId="57" applyFont="1" applyBorder="1" applyAlignment="1">
      <alignment horizontal="center" vertical="center" wrapText="1"/>
      <protection/>
    </xf>
    <xf numFmtId="167" fontId="13" fillId="0" borderId="0" xfId="57" applyNumberFormat="1" applyFont="1" applyBorder="1" applyAlignment="1">
      <alignment horizontal="center"/>
      <protection/>
    </xf>
    <xf numFmtId="0" fontId="13" fillId="0" borderId="47" xfId="57" applyFont="1" applyBorder="1" applyAlignment="1">
      <alignment horizontal="left" vertical="center"/>
      <protection/>
    </xf>
    <xf numFmtId="0" fontId="13" fillId="0" borderId="39" xfId="57" applyFont="1" applyBorder="1" applyAlignment="1">
      <alignment horizontal="left" vertical="center"/>
      <protection/>
    </xf>
    <xf numFmtId="0" fontId="13" fillId="0" borderId="49" xfId="57" applyFont="1" applyBorder="1" applyAlignment="1">
      <alignment horizontal="left" vertical="center"/>
      <protection/>
    </xf>
    <xf numFmtId="0" fontId="13" fillId="0" borderId="63" xfId="57" applyFont="1" applyBorder="1" applyAlignment="1">
      <alignment horizontal="left" vertical="center"/>
      <protection/>
    </xf>
    <xf numFmtId="0" fontId="13" fillId="0" borderId="0" xfId="57" applyFont="1" applyBorder="1" applyAlignment="1">
      <alignment horizontal="left" vertical="center"/>
      <protection/>
    </xf>
    <xf numFmtId="0" fontId="13" fillId="0" borderId="68" xfId="57" applyFont="1" applyBorder="1" applyAlignment="1">
      <alignment horizontal="left" vertical="center"/>
      <protection/>
    </xf>
    <xf numFmtId="0" fontId="13" fillId="0" borderId="45" xfId="57" applyFont="1" applyBorder="1" applyAlignment="1">
      <alignment horizontal="left" vertical="center"/>
      <protection/>
    </xf>
    <xf numFmtId="0" fontId="13" fillId="0" borderId="35" xfId="57" applyFont="1" applyBorder="1" applyAlignment="1">
      <alignment horizontal="left" vertical="center"/>
      <protection/>
    </xf>
    <xf numFmtId="0" fontId="13" fillId="0" borderId="51" xfId="57" applyFont="1" applyBorder="1" applyAlignment="1">
      <alignment horizontal="left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24" fillId="0" borderId="39" xfId="57" applyFont="1" applyBorder="1" applyAlignment="1">
      <alignment horizontal="center" vertical="center"/>
      <protection/>
    </xf>
    <xf numFmtId="0" fontId="24" fillId="0" borderId="49" xfId="57" applyFont="1" applyBorder="1" applyAlignment="1">
      <alignment horizontal="center" vertical="center"/>
      <protection/>
    </xf>
    <xf numFmtId="0" fontId="24" fillId="0" borderId="0" xfId="57" applyFont="1" applyBorder="1" applyAlignment="1">
      <alignment horizontal="center" vertical="center"/>
      <protection/>
    </xf>
    <xf numFmtId="0" fontId="24" fillId="0" borderId="68" xfId="57" applyFont="1" applyBorder="1" applyAlignment="1">
      <alignment horizontal="center" vertical="center"/>
      <protection/>
    </xf>
    <xf numFmtId="0" fontId="24" fillId="0" borderId="35" xfId="57" applyFont="1" applyBorder="1" applyAlignment="1">
      <alignment horizontal="center" vertical="center"/>
      <protection/>
    </xf>
    <xf numFmtId="0" fontId="24" fillId="0" borderId="51" xfId="57" applyFont="1" applyBorder="1" applyAlignment="1">
      <alignment horizontal="center" vertical="center"/>
      <protection/>
    </xf>
    <xf numFmtId="0" fontId="40" fillId="0" borderId="11" xfId="57" applyFont="1" applyBorder="1" applyAlignment="1">
      <alignment horizontal="center" vertical="center"/>
      <protection/>
    </xf>
    <xf numFmtId="0" fontId="40" fillId="0" borderId="66" xfId="57" applyFont="1" applyBorder="1" applyAlignment="1">
      <alignment horizontal="center" vertical="center"/>
      <protection/>
    </xf>
    <xf numFmtId="0" fontId="40" fillId="0" borderId="60" xfId="57" applyFont="1" applyBorder="1" applyAlignment="1">
      <alignment horizontal="center" vertical="center"/>
      <protection/>
    </xf>
    <xf numFmtId="0" fontId="40" fillId="0" borderId="67" xfId="57" applyFont="1" applyBorder="1" applyAlignment="1">
      <alignment horizontal="center" vertical="center"/>
      <protection/>
    </xf>
    <xf numFmtId="0" fontId="40" fillId="0" borderId="0" xfId="57" applyFont="1" applyBorder="1" applyAlignment="1">
      <alignment horizontal="center" vertical="center"/>
      <protection/>
    </xf>
    <xf numFmtId="0" fontId="40" fillId="0" borderId="27" xfId="57" applyFont="1" applyBorder="1" applyAlignment="1">
      <alignment horizontal="center" vertical="center"/>
      <protection/>
    </xf>
    <xf numFmtId="0" fontId="40" fillId="0" borderId="12" xfId="57" applyFont="1" applyBorder="1" applyAlignment="1">
      <alignment horizontal="center" vertical="center"/>
      <protection/>
    </xf>
    <xf numFmtId="0" fontId="40" fillId="0" borderId="13" xfId="57" applyFont="1" applyBorder="1" applyAlignment="1">
      <alignment horizontal="center" vertical="center"/>
      <protection/>
    </xf>
    <xf numFmtId="0" fontId="40" fillId="0" borderId="65" xfId="57" applyFont="1" applyBorder="1" applyAlignment="1">
      <alignment horizontal="center" vertical="center"/>
      <protection/>
    </xf>
    <xf numFmtId="0" fontId="25" fillId="34" borderId="14" xfId="60" applyFont="1" applyFill="1" applyBorder="1" applyAlignment="1">
      <alignment horizontal="center" vertical="center"/>
      <protection/>
    </xf>
    <xf numFmtId="0" fontId="25" fillId="34" borderId="25" xfId="60" applyFont="1" applyFill="1" applyBorder="1" applyAlignment="1">
      <alignment horizontal="center" vertical="center"/>
      <protection/>
    </xf>
    <xf numFmtId="0" fontId="25" fillId="34" borderId="26" xfId="60" applyFont="1" applyFill="1" applyBorder="1" applyAlignment="1">
      <alignment horizontal="center" vertical="center"/>
      <protection/>
    </xf>
    <xf numFmtId="0" fontId="108" fillId="0" borderId="0" xfId="60" applyFont="1" applyBorder="1" applyAlignment="1">
      <alignment horizontal="center" vertical="center"/>
      <protection/>
    </xf>
    <xf numFmtId="0" fontId="108" fillId="0" borderId="69" xfId="60" applyFont="1" applyBorder="1" applyAlignment="1">
      <alignment horizontal="center" vertical="center"/>
      <protection/>
    </xf>
    <xf numFmtId="0" fontId="108" fillId="0" borderId="70" xfId="60" applyFont="1" applyBorder="1" applyAlignment="1">
      <alignment horizontal="center" vertical="center"/>
      <protection/>
    </xf>
    <xf numFmtId="0" fontId="108" fillId="0" borderId="71" xfId="60" applyFont="1" applyBorder="1" applyAlignment="1">
      <alignment horizontal="center" vertical="center"/>
      <protection/>
    </xf>
    <xf numFmtId="1" fontId="28" fillId="34" borderId="72" xfId="60" applyNumberFormat="1" applyFont="1" applyFill="1" applyBorder="1" applyAlignment="1">
      <alignment horizontal="center" vertical="center" wrapText="1"/>
      <protection/>
    </xf>
    <xf numFmtId="1" fontId="28" fillId="34" borderId="73" xfId="60" applyNumberFormat="1" applyFont="1" applyFill="1" applyBorder="1" applyAlignment="1">
      <alignment horizontal="center" vertical="center"/>
      <protection/>
    </xf>
    <xf numFmtId="0" fontId="36" fillId="35" borderId="32" xfId="0" applyFont="1" applyFill="1" applyBorder="1" applyAlignment="1">
      <alignment horizontal="center" vertical="center"/>
    </xf>
    <xf numFmtId="0" fontId="36" fillId="35" borderId="23" xfId="0" applyFont="1" applyFill="1" applyBorder="1" applyAlignment="1">
      <alignment horizontal="center" vertical="center"/>
    </xf>
    <xf numFmtId="20" fontId="28" fillId="34" borderId="72" xfId="60" applyNumberFormat="1" applyFont="1" applyFill="1" applyBorder="1" applyAlignment="1">
      <alignment horizontal="center" vertical="center" wrapText="1"/>
      <protection/>
    </xf>
    <xf numFmtId="20" fontId="28" fillId="34" borderId="73" xfId="60" applyNumberFormat="1" applyFont="1" applyFill="1" applyBorder="1" applyAlignment="1">
      <alignment horizontal="center" vertical="center" wrapText="1"/>
      <protection/>
    </xf>
    <xf numFmtId="20" fontId="28" fillId="34" borderId="74" xfId="60" applyNumberFormat="1" applyFont="1" applyFill="1" applyBorder="1" applyAlignment="1">
      <alignment horizontal="center" vertical="center" wrapText="1"/>
      <protection/>
    </xf>
    <xf numFmtId="20" fontId="28" fillId="34" borderId="20" xfId="60" applyNumberFormat="1" applyFont="1" applyFill="1" applyBorder="1" applyAlignment="1">
      <alignment horizontal="center" vertical="center"/>
      <protection/>
    </xf>
    <xf numFmtId="20" fontId="28" fillId="34" borderId="75" xfId="60" applyNumberFormat="1" applyFont="1" applyFill="1" applyBorder="1" applyAlignment="1">
      <alignment horizontal="left" vertical="center"/>
      <protection/>
    </xf>
    <xf numFmtId="20" fontId="28" fillId="34" borderId="76" xfId="60" applyNumberFormat="1" applyFont="1" applyFill="1" applyBorder="1" applyAlignment="1">
      <alignment horizontal="left" vertical="center"/>
      <protection/>
    </xf>
    <xf numFmtId="20" fontId="28" fillId="34" borderId="24" xfId="60" applyNumberFormat="1" applyFont="1" applyFill="1" applyBorder="1" applyAlignment="1">
      <alignment horizontal="left" vertical="center"/>
      <protection/>
    </xf>
    <xf numFmtId="20" fontId="109" fillId="43" borderId="28" xfId="60" applyNumberFormat="1" applyFont="1" applyFill="1" applyBorder="1" applyAlignment="1">
      <alignment horizontal="center" vertical="center" wrapText="1"/>
      <protection/>
    </xf>
    <xf numFmtId="20" fontId="109" fillId="43" borderId="29" xfId="60" applyNumberFormat="1" applyFont="1" applyFill="1" applyBorder="1" applyAlignment="1">
      <alignment horizontal="center" vertical="center" wrapText="1"/>
      <protection/>
    </xf>
    <xf numFmtId="20" fontId="109" fillId="43" borderId="77" xfId="60" applyNumberFormat="1" applyFont="1" applyFill="1" applyBorder="1" applyAlignment="1">
      <alignment horizontal="center" vertical="center" wrapText="1"/>
      <protection/>
    </xf>
    <xf numFmtId="20" fontId="109" fillId="43" borderId="15" xfId="60" applyNumberFormat="1" applyFont="1" applyFill="1" applyBorder="1" applyAlignment="1">
      <alignment horizontal="center" vertical="center" wrapText="1"/>
      <protection/>
    </xf>
    <xf numFmtId="0" fontId="30" fillId="36" borderId="46" xfId="0" applyFont="1" applyFill="1" applyBorder="1" applyAlignment="1">
      <alignment horizontal="center" vertical="center" wrapText="1"/>
    </xf>
    <xf numFmtId="0" fontId="30" fillId="36" borderId="36" xfId="0" applyFont="1" applyFill="1" applyBorder="1" applyAlignment="1">
      <alignment horizontal="center" vertical="center" wrapText="1"/>
    </xf>
    <xf numFmtId="0" fontId="30" fillId="40" borderId="28" xfId="0" applyFont="1" applyFill="1" applyBorder="1" applyAlignment="1">
      <alignment horizontal="center" vertical="center" wrapText="1"/>
    </xf>
    <xf numFmtId="0" fontId="30" fillId="40" borderId="15" xfId="0" applyFont="1" applyFill="1" applyBorder="1" applyAlignment="1">
      <alignment horizontal="center" vertical="center" wrapText="1"/>
    </xf>
    <xf numFmtId="0" fontId="30" fillId="37" borderId="50" xfId="0" applyFont="1" applyFill="1" applyBorder="1" applyAlignment="1">
      <alignment horizontal="center" vertical="center" wrapText="1"/>
    </xf>
    <xf numFmtId="0" fontId="30" fillId="37" borderId="21" xfId="0" applyFont="1" applyFill="1" applyBorder="1" applyAlignment="1">
      <alignment horizontal="center" vertical="center" wrapText="1"/>
    </xf>
    <xf numFmtId="1" fontId="28" fillId="34" borderId="78" xfId="60" applyNumberFormat="1" applyFont="1" applyFill="1" applyBorder="1" applyAlignment="1">
      <alignment horizontal="center" vertical="center"/>
      <protection/>
    </xf>
    <xf numFmtId="1" fontId="28" fillId="34" borderId="79" xfId="60" applyNumberFormat="1" applyFont="1" applyFill="1" applyBorder="1" applyAlignment="1">
      <alignment horizontal="center" vertical="center"/>
      <protection/>
    </xf>
    <xf numFmtId="20" fontId="109" fillId="43" borderId="72" xfId="60" applyNumberFormat="1" applyFont="1" applyFill="1" applyBorder="1" applyAlignment="1">
      <alignment horizontal="center" vertical="center" wrapText="1"/>
      <protection/>
    </xf>
    <xf numFmtId="20" fontId="109" fillId="43" borderId="80" xfId="60" applyNumberFormat="1" applyFont="1" applyFill="1" applyBorder="1" applyAlignment="1">
      <alignment horizontal="center" vertical="center" wrapText="1"/>
      <protection/>
    </xf>
    <xf numFmtId="0" fontId="30" fillId="36" borderId="28" xfId="0" applyFont="1" applyFill="1" applyBorder="1" applyAlignment="1">
      <alignment horizontal="center" vertical="center" wrapText="1"/>
    </xf>
    <xf numFmtId="0" fontId="30" fillId="36" borderId="15" xfId="0" applyFont="1" applyFill="1" applyBorder="1" applyAlignment="1">
      <alignment horizontal="center" vertical="center" wrapText="1"/>
    </xf>
    <xf numFmtId="0" fontId="30" fillId="37" borderId="28" xfId="0" applyFont="1" applyFill="1" applyBorder="1" applyAlignment="1">
      <alignment horizontal="center" vertical="center" wrapText="1"/>
    </xf>
    <xf numFmtId="0" fontId="30" fillId="37" borderId="15" xfId="0" applyFont="1" applyFill="1" applyBorder="1" applyAlignment="1">
      <alignment horizontal="center" vertical="center" wrapText="1"/>
    </xf>
    <xf numFmtId="20" fontId="28" fillId="34" borderId="73" xfId="60" applyNumberFormat="1" applyFont="1" applyFill="1" applyBorder="1" applyAlignment="1">
      <alignment horizontal="center" vertical="center"/>
      <protection/>
    </xf>
    <xf numFmtId="0" fontId="35" fillId="0" borderId="0" xfId="59" applyFont="1" applyBorder="1" applyAlignment="1">
      <alignment horizontal="center" wrapText="1"/>
      <protection/>
    </xf>
    <xf numFmtId="0" fontId="35" fillId="0" borderId="0" xfId="59" applyFont="1" applyBorder="1" applyAlignment="1">
      <alignment horizontal="center"/>
      <protection/>
    </xf>
    <xf numFmtId="0" fontId="0" fillId="0" borderId="0" xfId="0" applyFont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e_B O C C I A" xfId="57"/>
    <cellStyle name="normálne_Hárok1" xfId="58"/>
    <cellStyle name="Normální 2" xfId="59"/>
    <cellStyle name="Normální 3" xfId="60"/>
    <cellStyle name="Normální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47625</xdr:rowOff>
    </xdr:from>
    <xdr:to>
      <xdr:col>1</xdr:col>
      <xdr:colOff>581025</xdr:colOff>
      <xdr:row>2</xdr:row>
      <xdr:rowOff>38100</xdr:rowOff>
    </xdr:to>
    <xdr:pic>
      <xdr:nvPicPr>
        <xdr:cNvPr id="1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62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47625</xdr:rowOff>
    </xdr:from>
    <xdr:to>
      <xdr:col>1</xdr:col>
      <xdr:colOff>628650</xdr:colOff>
      <xdr:row>2</xdr:row>
      <xdr:rowOff>180975</xdr:rowOff>
    </xdr:to>
    <xdr:pic>
      <xdr:nvPicPr>
        <xdr:cNvPr id="2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</xdr:row>
      <xdr:rowOff>66675</xdr:rowOff>
    </xdr:from>
    <xdr:to>
      <xdr:col>1</xdr:col>
      <xdr:colOff>590550</xdr:colOff>
      <xdr:row>29</xdr:row>
      <xdr:rowOff>714375</xdr:rowOff>
    </xdr:to>
    <xdr:pic>
      <xdr:nvPicPr>
        <xdr:cNvPr id="3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4771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47625</xdr:rowOff>
    </xdr:from>
    <xdr:to>
      <xdr:col>1</xdr:col>
      <xdr:colOff>581025</xdr:colOff>
      <xdr:row>2</xdr:row>
      <xdr:rowOff>38100</xdr:rowOff>
    </xdr:to>
    <xdr:pic>
      <xdr:nvPicPr>
        <xdr:cNvPr id="1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47625</xdr:rowOff>
    </xdr:from>
    <xdr:to>
      <xdr:col>1</xdr:col>
      <xdr:colOff>628650</xdr:colOff>
      <xdr:row>2</xdr:row>
      <xdr:rowOff>180975</xdr:rowOff>
    </xdr:to>
    <xdr:pic>
      <xdr:nvPicPr>
        <xdr:cNvPr id="2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66675</xdr:rowOff>
    </xdr:from>
    <xdr:to>
      <xdr:col>1</xdr:col>
      <xdr:colOff>581025</xdr:colOff>
      <xdr:row>25</xdr:row>
      <xdr:rowOff>762000</xdr:rowOff>
    </xdr:to>
    <xdr:pic>
      <xdr:nvPicPr>
        <xdr:cNvPr id="3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953250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ndrej_31.10.2014\boccia\zom%20presov\liga%20boccia%20marec2015_podlipniky\podklady%20k%20turnaju\Vysledky%20-%201.%20ligove%20kolo%20BC3%20-%20Presov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"/>
      <sheetName val="ZOZNAM"/>
      <sheetName val="SKUPINY"/>
      <sheetName val=" A "/>
      <sheetName val=" B "/>
      <sheetName val="PAVÚK"/>
    </sheetNames>
    <sheetDataSet>
      <sheetData sheetId="1">
        <row r="5">
          <cell r="B5">
            <v>301</v>
          </cell>
          <cell r="C5" t="str">
            <v>Klohna</v>
          </cell>
          <cell r="D5" t="str">
            <v>Boris</v>
          </cell>
          <cell r="E5" t="str">
            <v>Klohna B.</v>
          </cell>
          <cell r="F5" t="str">
            <v>ZOM Prešov</v>
          </cell>
          <cell r="G5" t="str">
            <v>A1</v>
          </cell>
        </row>
        <row r="6">
          <cell r="B6">
            <v>302</v>
          </cell>
          <cell r="C6" t="str">
            <v>Burianek</v>
          </cell>
          <cell r="D6" t="str">
            <v>Adam</v>
          </cell>
          <cell r="E6" t="str">
            <v>Burianek A.</v>
          </cell>
          <cell r="F6" t="str">
            <v>ŠK Altius</v>
          </cell>
          <cell r="G6" t="str">
            <v>A2</v>
          </cell>
        </row>
        <row r="7">
          <cell r="B7">
            <v>303</v>
          </cell>
          <cell r="C7" t="str">
            <v>Košťál</v>
          </cell>
          <cell r="D7" t="str">
            <v>Marián</v>
          </cell>
          <cell r="E7" t="str">
            <v>Košťál M.</v>
          </cell>
          <cell r="F7" t="str">
            <v>ZOM Prešov</v>
          </cell>
          <cell r="G7" t="str">
            <v>A3</v>
          </cell>
        </row>
        <row r="8">
          <cell r="B8">
            <v>304</v>
          </cell>
          <cell r="C8" t="str">
            <v>Tižo</v>
          </cell>
          <cell r="D8" t="str">
            <v>Michal</v>
          </cell>
          <cell r="E8" t="str">
            <v>Tižo M.</v>
          </cell>
          <cell r="F8" t="str">
            <v>OMD v SR</v>
          </cell>
          <cell r="G8" t="str">
            <v>B1</v>
          </cell>
        </row>
        <row r="9">
          <cell r="B9">
            <v>305</v>
          </cell>
          <cell r="C9" t="str">
            <v>Smolková</v>
          </cell>
          <cell r="D9" t="str">
            <v>Mária</v>
          </cell>
          <cell r="E9" t="str">
            <v>Smolková M.</v>
          </cell>
          <cell r="F9" t="str">
            <v>OMD v SR</v>
          </cell>
          <cell r="G9" t="str">
            <v>B2</v>
          </cell>
        </row>
        <row r="10">
          <cell r="B10">
            <v>306</v>
          </cell>
          <cell r="C10" t="str">
            <v>Švarnová</v>
          </cell>
          <cell r="D10" t="str">
            <v>Ľuba</v>
          </cell>
          <cell r="E10" t="str">
            <v>Švarnová Ľ.</v>
          </cell>
          <cell r="F10" t="str">
            <v>OMD v SR</v>
          </cell>
          <cell r="G10" t="str">
            <v>B3</v>
          </cell>
        </row>
        <row r="11">
          <cell r="B11">
            <v>307</v>
          </cell>
          <cell r="E11" t="str">
            <v> .</v>
          </cell>
        </row>
        <row r="12">
          <cell r="B12">
            <v>308</v>
          </cell>
          <cell r="E12" t="str">
            <v> .</v>
          </cell>
        </row>
        <row r="13">
          <cell r="B13">
            <v>309</v>
          </cell>
          <cell r="E13" t="str">
            <v> .</v>
          </cell>
        </row>
        <row r="14">
          <cell r="B14">
            <v>310</v>
          </cell>
          <cell r="E14" t="str">
            <v> .</v>
          </cell>
        </row>
        <row r="15">
          <cell r="B15">
            <v>311</v>
          </cell>
          <cell r="E15" t="str">
            <v> .</v>
          </cell>
        </row>
        <row r="16">
          <cell r="B16">
            <v>312</v>
          </cell>
          <cell r="E16" t="str">
            <v> .</v>
          </cell>
        </row>
        <row r="17">
          <cell r="B17">
            <v>313</v>
          </cell>
          <cell r="E17" t="str">
            <v> .</v>
          </cell>
        </row>
        <row r="18">
          <cell r="B18">
            <v>314</v>
          </cell>
          <cell r="E18" t="str">
            <v> .</v>
          </cell>
        </row>
        <row r="19">
          <cell r="B19">
            <v>315</v>
          </cell>
          <cell r="E19" t="str">
            <v> .</v>
          </cell>
        </row>
        <row r="20">
          <cell r="B20">
            <v>316</v>
          </cell>
          <cell r="E20" t="str">
            <v> .</v>
          </cell>
        </row>
        <row r="21">
          <cell r="B21">
            <v>317</v>
          </cell>
          <cell r="E21" t="str">
            <v> .</v>
          </cell>
        </row>
        <row r="22">
          <cell r="B22">
            <v>318</v>
          </cell>
          <cell r="E22" t="str">
            <v> .</v>
          </cell>
        </row>
        <row r="23">
          <cell r="B23">
            <v>319</v>
          </cell>
          <cell r="E23" t="str">
            <v> .</v>
          </cell>
        </row>
        <row r="24">
          <cell r="B24">
            <v>320</v>
          </cell>
          <cell r="E24" t="str">
            <v> .</v>
          </cell>
        </row>
        <row r="25">
          <cell r="B25">
            <v>321</v>
          </cell>
          <cell r="E25" t="str">
            <v> .</v>
          </cell>
        </row>
        <row r="26">
          <cell r="B26">
            <v>322</v>
          </cell>
          <cell r="E26" t="str">
            <v> .</v>
          </cell>
        </row>
        <row r="27">
          <cell r="B27">
            <v>323</v>
          </cell>
          <cell r="E27" t="str">
            <v> .</v>
          </cell>
        </row>
        <row r="28">
          <cell r="B28">
            <v>324</v>
          </cell>
          <cell r="E28" t="str">
            <v> .</v>
          </cell>
        </row>
        <row r="29">
          <cell r="B29">
            <v>325</v>
          </cell>
          <cell r="E29" t="str">
            <v> .</v>
          </cell>
        </row>
        <row r="30">
          <cell r="B30">
            <v>326</v>
          </cell>
          <cell r="E30" t="str">
            <v> .</v>
          </cell>
        </row>
        <row r="31">
          <cell r="B31">
            <v>327</v>
          </cell>
          <cell r="E31" t="str">
            <v> .</v>
          </cell>
        </row>
        <row r="32">
          <cell r="B32">
            <v>328</v>
          </cell>
          <cell r="E32" t="str">
            <v> .</v>
          </cell>
        </row>
        <row r="33">
          <cell r="B33">
            <v>329</v>
          </cell>
          <cell r="E33" t="str">
            <v> .</v>
          </cell>
        </row>
        <row r="34">
          <cell r="B34">
            <v>330</v>
          </cell>
          <cell r="E34" t="str">
            <v> .</v>
          </cell>
        </row>
        <row r="35">
          <cell r="B35">
            <v>331</v>
          </cell>
          <cell r="E35" t="str">
            <v> .</v>
          </cell>
        </row>
        <row r="36">
          <cell r="B36">
            <v>332</v>
          </cell>
          <cell r="E36" t="str">
            <v> .</v>
          </cell>
        </row>
        <row r="37">
          <cell r="B37">
            <v>333</v>
          </cell>
          <cell r="E37" t="str">
            <v> .</v>
          </cell>
        </row>
        <row r="38">
          <cell r="B38">
            <v>334</v>
          </cell>
          <cell r="E38" t="str">
            <v> .</v>
          </cell>
        </row>
        <row r="39">
          <cell r="B39">
            <v>335</v>
          </cell>
          <cell r="E39" t="str">
            <v> .</v>
          </cell>
        </row>
        <row r="40">
          <cell r="B40">
            <v>336</v>
          </cell>
          <cell r="E40" t="str">
            <v> .</v>
          </cell>
        </row>
        <row r="41">
          <cell r="B41">
            <v>337</v>
          </cell>
          <cell r="E41" t="str">
            <v> 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="85" zoomScaleNormal="85" zoomScalePageLayoutView="0" workbookViewId="0" topLeftCell="A1">
      <selection activeCell="AG15" sqref="AG15"/>
    </sheetView>
  </sheetViews>
  <sheetFormatPr defaultColWidth="9.140625" defaultRowHeight="15"/>
  <cols>
    <col min="1" max="1" width="12.28125" style="6" customWidth="1"/>
    <col min="2" max="2" width="6.7109375" style="6" customWidth="1"/>
    <col min="3" max="5" width="20.7109375" style="6" customWidth="1"/>
    <col min="6" max="6" width="15.421875" style="6" customWidth="1"/>
    <col min="7" max="7" width="2.7109375" style="183" customWidth="1"/>
    <col min="8" max="8" width="44.57421875" style="183" hidden="1" customWidth="1"/>
    <col min="9" max="9" width="2.7109375" style="6" hidden="1" customWidth="1"/>
    <col min="10" max="10" width="20.140625" style="6" hidden="1" customWidth="1"/>
    <col min="11" max="11" width="7.140625" style="6" hidden="1" customWidth="1"/>
    <col min="12" max="12" width="5.57421875" style="6" hidden="1" customWidth="1"/>
    <col min="13" max="13" width="1.421875" style="171" hidden="1" customWidth="1"/>
    <col min="14" max="14" width="19.00390625" style="6" hidden="1" customWidth="1"/>
    <col min="15" max="15" width="5.28125" style="6" hidden="1" customWidth="1"/>
    <col min="16" max="16" width="6.8515625" style="6" hidden="1" customWidth="1"/>
    <col min="17" max="17" width="1.421875" style="171" hidden="1" customWidth="1"/>
    <col min="18" max="18" width="18.421875" style="6" hidden="1" customWidth="1"/>
    <col min="19" max="19" width="5.8515625" style="6" hidden="1" customWidth="1"/>
    <col min="20" max="20" width="5.57421875" style="6" hidden="1" customWidth="1"/>
    <col min="21" max="21" width="16.8515625" style="6" hidden="1" customWidth="1"/>
    <col min="22" max="22" width="17.7109375" style="6" hidden="1" customWidth="1"/>
    <col min="23" max="24" width="16.8515625" style="6" hidden="1" customWidth="1"/>
    <col min="25" max="16384" width="9.140625" style="6" customWidth="1"/>
  </cols>
  <sheetData>
    <row r="1" spans="1:24" ht="15">
      <c r="A1" s="242" t="s">
        <v>162</v>
      </c>
      <c r="B1" s="242"/>
      <c r="C1" s="242"/>
      <c r="D1" s="242"/>
      <c r="E1" s="242"/>
      <c r="F1" s="242"/>
      <c r="H1" s="186"/>
      <c r="U1" s="103"/>
      <c r="V1" s="103"/>
      <c r="W1" s="103"/>
      <c r="X1" s="103"/>
    </row>
    <row r="2" spans="1:24" ht="15">
      <c r="A2" s="242" t="s">
        <v>78</v>
      </c>
      <c r="B2" s="242"/>
      <c r="C2" s="242"/>
      <c r="D2" s="242"/>
      <c r="E2" s="242"/>
      <c r="F2" s="242"/>
      <c r="H2" s="186"/>
      <c r="U2" s="103"/>
      <c r="V2" s="103"/>
      <c r="W2" s="103"/>
      <c r="X2" s="103"/>
    </row>
    <row r="3" spans="1:24" ht="15">
      <c r="A3" s="242" t="s">
        <v>142</v>
      </c>
      <c r="B3" s="242"/>
      <c r="C3" s="242"/>
      <c r="D3" s="242"/>
      <c r="E3" s="242"/>
      <c r="F3" s="242"/>
      <c r="H3" s="186"/>
      <c r="U3" s="103"/>
      <c r="V3" s="103"/>
      <c r="W3" s="103"/>
      <c r="X3" s="103"/>
    </row>
    <row r="4" spans="1:24" ht="15">
      <c r="A4" s="242" t="s">
        <v>79</v>
      </c>
      <c r="B4" s="242"/>
      <c r="C4" s="242"/>
      <c r="D4" s="242"/>
      <c r="E4" s="242"/>
      <c r="F4" s="242"/>
      <c r="H4" s="186"/>
      <c r="U4" s="103"/>
      <c r="V4" s="103"/>
      <c r="W4" s="103"/>
      <c r="X4" s="103"/>
    </row>
    <row r="5" spans="1:24" ht="30" customHeight="1">
      <c r="A5" s="125" t="s">
        <v>16</v>
      </c>
      <c r="C5" s="7"/>
      <c r="D5" s="7"/>
      <c r="E5" s="7"/>
      <c r="F5" s="7"/>
      <c r="U5" s="7"/>
      <c r="V5" s="7"/>
      <c r="W5" s="7"/>
      <c r="X5" s="7"/>
    </row>
    <row r="6" spans="1:24" ht="30" customHeight="1">
      <c r="A6" s="240" t="s">
        <v>48</v>
      </c>
      <c r="B6" s="238" t="s">
        <v>200</v>
      </c>
      <c r="C6" s="238"/>
      <c r="D6" s="238"/>
      <c r="E6" s="238"/>
      <c r="F6" s="238"/>
      <c r="U6" s="167"/>
      <c r="V6" s="167"/>
      <c r="W6" s="167"/>
      <c r="X6" s="167"/>
    </row>
    <row r="7" spans="1:24" ht="14.25" customHeight="1">
      <c r="A7" s="241"/>
      <c r="B7" s="167" t="s">
        <v>202</v>
      </c>
      <c r="C7" s="167" t="s">
        <v>203</v>
      </c>
      <c r="D7" s="167" t="s">
        <v>204</v>
      </c>
      <c r="E7" s="167" t="s">
        <v>205</v>
      </c>
      <c r="F7" s="167" t="s">
        <v>206</v>
      </c>
      <c r="U7" s="167"/>
      <c r="V7" s="167"/>
      <c r="W7" s="167"/>
      <c r="X7" s="167"/>
    </row>
    <row r="8" spans="1:24" ht="15">
      <c r="A8" s="72" t="s">
        <v>36</v>
      </c>
      <c r="B8" s="71" t="s">
        <v>80</v>
      </c>
      <c r="C8" s="189" t="str">
        <f>J10</f>
        <v>Breznay Michal</v>
      </c>
      <c r="D8" s="189" t="str">
        <f>J11</f>
        <v>Kováčová Ivana</v>
      </c>
      <c r="E8" s="196" t="str">
        <f>J12</f>
        <v>Drotárová Daniela</v>
      </c>
      <c r="F8" s="190" t="s">
        <v>207</v>
      </c>
      <c r="H8" s="183" t="str">
        <f aca="true" t="shared" si="0" ref="H8:H13">U8&amp;", "&amp;V8&amp;", "&amp;W8&amp;", "&amp;F8</f>
        <v>Breznay, Kováčová, Drotárová, SVK1 (BKD)</v>
      </c>
      <c r="J8" s="239" t="s">
        <v>196</v>
      </c>
      <c r="K8" s="239"/>
      <c r="L8" s="172"/>
      <c r="N8" s="173" t="s">
        <v>195</v>
      </c>
      <c r="O8" s="172"/>
      <c r="P8" s="172"/>
      <c r="R8" s="173" t="s">
        <v>175</v>
      </c>
      <c r="S8" s="172"/>
      <c r="T8" s="172"/>
      <c r="U8" s="128" t="s">
        <v>101</v>
      </c>
      <c r="V8" s="128" t="s">
        <v>227</v>
      </c>
      <c r="W8" s="128" t="s">
        <v>123</v>
      </c>
      <c r="X8" s="128"/>
    </row>
    <row r="9" spans="1:24" ht="15" customHeight="1">
      <c r="A9" s="72" t="s">
        <v>37</v>
      </c>
      <c r="B9" s="71" t="s">
        <v>81</v>
      </c>
      <c r="C9" s="196" t="str">
        <f>J14</f>
        <v>Robinson Caroline</v>
      </c>
      <c r="D9" s="189" t="str">
        <f>J15</f>
        <v>Rolph Jason</v>
      </c>
      <c r="E9" s="189" t="str">
        <f>J16</f>
        <v>Nagy Vivien</v>
      </c>
      <c r="F9" s="190" t="s">
        <v>208</v>
      </c>
      <c r="H9" s="183" t="str">
        <f t="shared" si="0"/>
        <v>Robinson, Rolph, Nagy, ENG/HUN (RRN)</v>
      </c>
      <c r="J9" s="169"/>
      <c r="K9" s="169"/>
      <c r="L9" s="169"/>
      <c r="N9" s="169"/>
      <c r="O9" s="169"/>
      <c r="P9" s="169"/>
      <c r="R9" s="169"/>
      <c r="S9" s="169"/>
      <c r="T9" s="169"/>
      <c r="U9" s="128" t="s">
        <v>228</v>
      </c>
      <c r="V9" s="128" t="s">
        <v>229</v>
      </c>
      <c r="W9" s="128" t="s">
        <v>230</v>
      </c>
      <c r="X9" s="128"/>
    </row>
    <row r="10" spans="1:24" ht="15">
      <c r="A10" s="72" t="s">
        <v>38</v>
      </c>
      <c r="B10" s="71" t="s">
        <v>82</v>
      </c>
      <c r="C10" s="196" t="str">
        <f>J18</f>
        <v>Král Tomáš</v>
      </c>
      <c r="D10" s="189" t="str">
        <f>J19</f>
        <v>Kurilák Rastislav</v>
      </c>
      <c r="E10" s="189" t="str">
        <f>J20</f>
        <v>Kudláčová Kristína</v>
      </c>
      <c r="F10" s="190" t="s">
        <v>209</v>
      </c>
      <c r="H10" s="183" t="str">
        <f t="shared" si="0"/>
        <v>Král, Kurilák, Kudláčová, SVK2 (KKK)</v>
      </c>
      <c r="J10" s="176" t="s">
        <v>70</v>
      </c>
      <c r="K10" s="176" t="s">
        <v>15</v>
      </c>
      <c r="L10" s="176" t="s">
        <v>4</v>
      </c>
      <c r="N10" s="176" t="s">
        <v>194</v>
      </c>
      <c r="O10" s="176" t="s">
        <v>14</v>
      </c>
      <c r="P10" s="176" t="s">
        <v>5</v>
      </c>
      <c r="R10" s="176" t="s">
        <v>64</v>
      </c>
      <c r="S10" s="176" t="s">
        <v>15</v>
      </c>
      <c r="T10" s="176" t="s">
        <v>9</v>
      </c>
      <c r="U10" s="128" t="s">
        <v>144</v>
      </c>
      <c r="V10" s="128" t="s">
        <v>100</v>
      </c>
      <c r="W10" s="128" t="s">
        <v>99</v>
      </c>
      <c r="X10" s="128"/>
    </row>
    <row r="11" spans="1:24" ht="15">
      <c r="A11" s="72" t="s">
        <v>39</v>
      </c>
      <c r="B11" s="71" t="s">
        <v>83</v>
      </c>
      <c r="C11" s="196" t="str">
        <f>J22</f>
        <v>Husvéthová Rebeka</v>
      </c>
      <c r="D11" s="189" t="str">
        <f>J23</f>
        <v>Melicherová Nina</v>
      </c>
      <c r="E11" s="196" t="str">
        <f>J24</f>
        <v>Sloboda Samuel</v>
      </c>
      <c r="F11" s="189" t="s">
        <v>210</v>
      </c>
      <c r="H11" s="183" t="str">
        <f t="shared" si="0"/>
        <v>Husvéthová, Melicherová, Sloboda, SVK3 (HMS)</v>
      </c>
      <c r="J11" s="176" t="s">
        <v>193</v>
      </c>
      <c r="K11" s="176" t="s">
        <v>15</v>
      </c>
      <c r="L11" s="176" t="s">
        <v>4</v>
      </c>
      <c r="N11" s="176" t="s">
        <v>192</v>
      </c>
      <c r="O11" s="176" t="s">
        <v>14</v>
      </c>
      <c r="P11" s="176" t="s">
        <v>5</v>
      </c>
      <c r="R11" s="176" t="s">
        <v>63</v>
      </c>
      <c r="S11" s="176" t="s">
        <v>47</v>
      </c>
      <c r="T11" s="176" t="s">
        <v>9</v>
      </c>
      <c r="U11" s="128" t="s">
        <v>231</v>
      </c>
      <c r="V11" s="128" t="s">
        <v>232</v>
      </c>
      <c r="W11" s="128" t="s">
        <v>233</v>
      </c>
      <c r="X11" s="128"/>
    </row>
    <row r="12" spans="1:24" ht="15">
      <c r="A12" s="72" t="s">
        <v>40</v>
      </c>
      <c r="B12" s="71" t="s">
        <v>84</v>
      </c>
      <c r="C12" s="196" t="str">
        <f>J26</f>
        <v>Bartek Štefan</v>
      </c>
      <c r="D12" s="189" t="str">
        <f>J27</f>
        <v>Minarech Peter</v>
      </c>
      <c r="E12" s="189" t="str">
        <f>J28</f>
        <v>Novota Peter</v>
      </c>
      <c r="F12" s="190" t="s">
        <v>211</v>
      </c>
      <c r="H12" s="183" t="str">
        <f t="shared" si="0"/>
        <v>Bartek, Minarech, Novota, SVK4 (BMN)</v>
      </c>
      <c r="J12" s="176" t="s">
        <v>120</v>
      </c>
      <c r="K12" s="176" t="s">
        <v>15</v>
      </c>
      <c r="L12" s="176" t="s">
        <v>3</v>
      </c>
      <c r="N12" s="169"/>
      <c r="O12" s="169"/>
      <c r="P12" s="169"/>
      <c r="R12" s="169"/>
      <c r="S12" s="169"/>
      <c r="T12" s="169"/>
      <c r="U12" s="128" t="s">
        <v>98</v>
      </c>
      <c r="V12" s="128" t="s">
        <v>97</v>
      </c>
      <c r="W12" s="128" t="s">
        <v>234</v>
      </c>
      <c r="X12" s="128"/>
    </row>
    <row r="13" spans="1:24" ht="15">
      <c r="A13" s="72" t="s">
        <v>41</v>
      </c>
      <c r="B13" s="71" t="s">
        <v>85</v>
      </c>
      <c r="C13" s="196" t="str">
        <f>J30</f>
        <v>Sajdák Roman</v>
      </c>
      <c r="D13" s="189" t="str">
        <f>J31</f>
        <v>Sudol Lukasz</v>
      </c>
      <c r="E13" s="189" t="str">
        <f>J32</f>
        <v>Zdráhal Jan</v>
      </c>
      <c r="F13" s="190" t="s">
        <v>212</v>
      </c>
      <c r="H13" s="183" t="str">
        <f t="shared" si="0"/>
        <v>Sajdák, Sudol, Zdráhal, CZE/POL (SSZ)</v>
      </c>
      <c r="J13" s="169"/>
      <c r="K13" s="169"/>
      <c r="L13" s="169"/>
      <c r="N13" s="176" t="s">
        <v>71</v>
      </c>
      <c r="O13" s="176" t="s">
        <v>15</v>
      </c>
      <c r="P13" s="176" t="s">
        <v>5</v>
      </c>
      <c r="R13" s="176" t="s">
        <v>122</v>
      </c>
      <c r="S13" s="176" t="s">
        <v>14</v>
      </c>
      <c r="T13" s="176" t="s">
        <v>9</v>
      </c>
      <c r="U13" s="128" t="s">
        <v>235</v>
      </c>
      <c r="V13" s="128" t="s">
        <v>236</v>
      </c>
      <c r="W13" s="128" t="s">
        <v>237</v>
      </c>
      <c r="X13" s="128"/>
    </row>
    <row r="14" spans="1:24" ht="15">
      <c r="A14" s="155" t="s">
        <v>263</v>
      </c>
      <c r="B14" s="156"/>
      <c r="C14" s="157"/>
      <c r="D14" s="157"/>
      <c r="E14" s="157"/>
      <c r="F14" s="157"/>
      <c r="J14" s="176" t="s">
        <v>191</v>
      </c>
      <c r="K14" s="176" t="s">
        <v>165</v>
      </c>
      <c r="L14" s="176" t="s">
        <v>3</v>
      </c>
      <c r="N14" s="176" t="s">
        <v>190</v>
      </c>
      <c r="O14" s="176" t="s">
        <v>15</v>
      </c>
      <c r="P14" s="176" t="s">
        <v>5</v>
      </c>
      <c r="R14" s="176" t="s">
        <v>172</v>
      </c>
      <c r="S14" s="176" t="s">
        <v>14</v>
      </c>
      <c r="T14" s="176" t="s">
        <v>9</v>
      </c>
      <c r="U14" s="182"/>
      <c r="V14" s="182"/>
      <c r="W14" s="182"/>
      <c r="X14" s="182"/>
    </row>
    <row r="15" spans="1:24" ht="30" customHeight="1">
      <c r="A15" s="240" t="s">
        <v>48</v>
      </c>
      <c r="B15" s="238" t="s">
        <v>201</v>
      </c>
      <c r="C15" s="238"/>
      <c r="D15" s="238"/>
      <c r="E15" s="238"/>
      <c r="F15" s="238"/>
      <c r="H15" s="187"/>
      <c r="J15" s="176" t="s">
        <v>189</v>
      </c>
      <c r="K15" s="176" t="s">
        <v>165</v>
      </c>
      <c r="L15" s="176" t="s">
        <v>4</v>
      </c>
      <c r="N15" s="169"/>
      <c r="O15" s="169"/>
      <c r="P15" s="169"/>
      <c r="R15" s="169"/>
      <c r="S15" s="169"/>
      <c r="T15" s="169"/>
      <c r="U15" s="185"/>
      <c r="V15" s="185"/>
      <c r="W15" s="185"/>
      <c r="X15" s="185"/>
    </row>
    <row r="16" spans="1:24" ht="15" customHeight="1">
      <c r="A16" s="241"/>
      <c r="B16" s="167" t="s">
        <v>202</v>
      </c>
      <c r="C16" s="167" t="s">
        <v>203</v>
      </c>
      <c r="D16" s="167" t="s">
        <v>204</v>
      </c>
      <c r="E16" s="167" t="s">
        <v>205</v>
      </c>
      <c r="F16" s="167" t="s">
        <v>206</v>
      </c>
      <c r="H16" s="187"/>
      <c r="J16" s="176" t="s">
        <v>188</v>
      </c>
      <c r="K16" s="176" t="s">
        <v>163</v>
      </c>
      <c r="L16" s="176" t="s">
        <v>4</v>
      </c>
      <c r="N16" s="176" t="s">
        <v>187</v>
      </c>
      <c r="O16" s="176" t="s">
        <v>163</v>
      </c>
      <c r="P16" s="176" t="s">
        <v>5</v>
      </c>
      <c r="R16" s="176" t="s">
        <v>171</v>
      </c>
      <c r="S16" s="176" t="s">
        <v>15</v>
      </c>
      <c r="T16" s="176" t="s">
        <v>9</v>
      </c>
      <c r="U16" s="167"/>
      <c r="V16" s="167"/>
      <c r="W16" s="167"/>
      <c r="X16" s="167"/>
    </row>
    <row r="17" spans="1:24" ht="15">
      <c r="A17" s="72" t="s">
        <v>36</v>
      </c>
      <c r="B17" s="71" t="s">
        <v>86</v>
      </c>
      <c r="C17" s="174" t="str">
        <f>N10</f>
        <v>Augusta Václav</v>
      </c>
      <c r="D17" s="174" t="str">
        <f>N11</f>
        <v>Procházková Lucie</v>
      </c>
      <c r="E17" s="71"/>
      <c r="F17" s="175" t="s">
        <v>213</v>
      </c>
      <c r="H17" s="183" t="str">
        <f aca="true" t="shared" si="1" ref="H17:H22">U17&amp;", "&amp;V17&amp;", "&amp;F17</f>
        <v>Augusta, Procházková, CZE (AP)</v>
      </c>
      <c r="J17" s="169"/>
      <c r="K17" s="169"/>
      <c r="L17" s="169"/>
      <c r="N17" s="176" t="s">
        <v>186</v>
      </c>
      <c r="O17" s="176" t="s">
        <v>163</v>
      </c>
      <c r="P17" s="176" t="s">
        <v>5</v>
      </c>
      <c r="R17" s="176" t="s">
        <v>65</v>
      </c>
      <c r="S17" s="176" t="s">
        <v>15</v>
      </c>
      <c r="T17" s="176" t="s">
        <v>9</v>
      </c>
      <c r="U17" s="128" t="s">
        <v>238</v>
      </c>
      <c r="V17" s="128" t="s">
        <v>239</v>
      </c>
      <c r="W17" s="158"/>
      <c r="X17" s="158"/>
    </row>
    <row r="18" spans="1:24" ht="15">
      <c r="A18" s="72" t="s">
        <v>37</v>
      </c>
      <c r="B18" s="71" t="s">
        <v>197</v>
      </c>
      <c r="C18" s="174" t="str">
        <f>N13</f>
        <v>Tižo Michal</v>
      </c>
      <c r="D18" s="174" t="str">
        <f>N14</f>
        <v>Bielak Miroslav</v>
      </c>
      <c r="E18" s="71"/>
      <c r="F18" s="175" t="s">
        <v>214</v>
      </c>
      <c r="H18" s="183" t="str">
        <f t="shared" si="1"/>
        <v>Tižo, Bielak, SVK1 (TB)</v>
      </c>
      <c r="J18" s="176" t="s">
        <v>143</v>
      </c>
      <c r="K18" s="176" t="s">
        <v>15</v>
      </c>
      <c r="L18" s="176" t="s">
        <v>3</v>
      </c>
      <c r="N18" s="169"/>
      <c r="O18" s="169"/>
      <c r="P18" s="169"/>
      <c r="R18" s="169"/>
      <c r="S18" s="169"/>
      <c r="T18" s="169"/>
      <c r="U18" s="128" t="s">
        <v>103</v>
      </c>
      <c r="V18" s="128" t="s">
        <v>240</v>
      </c>
      <c r="W18" s="158"/>
      <c r="X18" s="158"/>
    </row>
    <row r="19" spans="1:24" ht="15" customHeight="1">
      <c r="A19" s="72" t="s">
        <v>38</v>
      </c>
      <c r="B19" s="71" t="s">
        <v>87</v>
      </c>
      <c r="C19" s="177" t="str">
        <f>N16</f>
        <v>Újpál Dalma</v>
      </c>
      <c r="D19" s="174" t="str">
        <f>N17</f>
        <v>Edelényi Márton</v>
      </c>
      <c r="E19" s="71"/>
      <c r="F19" s="175" t="s">
        <v>215</v>
      </c>
      <c r="H19" s="183" t="str">
        <f t="shared" si="1"/>
        <v>Újpál, Edelényi, HUN (UE)</v>
      </c>
      <c r="J19" s="176" t="s">
        <v>59</v>
      </c>
      <c r="K19" s="176" t="s">
        <v>15</v>
      </c>
      <c r="L19" s="176" t="s">
        <v>4</v>
      </c>
      <c r="N19" s="176" t="s">
        <v>62</v>
      </c>
      <c r="O19" s="176" t="s">
        <v>15</v>
      </c>
      <c r="P19" s="176" t="s">
        <v>5</v>
      </c>
      <c r="R19" s="176" t="s">
        <v>170</v>
      </c>
      <c r="S19" s="176" t="s">
        <v>147</v>
      </c>
      <c r="T19" s="176" t="s">
        <v>9</v>
      </c>
      <c r="U19" s="165" t="s">
        <v>241</v>
      </c>
      <c r="V19" s="128" t="s">
        <v>242</v>
      </c>
      <c r="W19" s="158"/>
      <c r="X19" s="158"/>
    </row>
    <row r="20" spans="1:24" ht="15" customHeight="1">
      <c r="A20" s="72" t="s">
        <v>39</v>
      </c>
      <c r="B20" s="71" t="s">
        <v>198</v>
      </c>
      <c r="C20" s="174" t="str">
        <f>N19</f>
        <v>Klohna Boris</v>
      </c>
      <c r="D20" s="174" t="str">
        <f>N20</f>
        <v>Škvarnová Ľuba</v>
      </c>
      <c r="E20" s="71"/>
      <c r="F20" s="175" t="s">
        <v>216</v>
      </c>
      <c r="H20" s="183" t="str">
        <f t="shared" si="1"/>
        <v>Klohna, Škvarnová, SVK2 (KS)</v>
      </c>
      <c r="J20" s="176" t="s">
        <v>61</v>
      </c>
      <c r="K20" s="176" t="s">
        <v>15</v>
      </c>
      <c r="L20" s="176" t="s">
        <v>4</v>
      </c>
      <c r="N20" s="176" t="s">
        <v>72</v>
      </c>
      <c r="O20" s="176" t="s">
        <v>15</v>
      </c>
      <c r="P20" s="176" t="s">
        <v>5</v>
      </c>
      <c r="R20" s="176" t="s">
        <v>146</v>
      </c>
      <c r="S20" s="176" t="s">
        <v>147</v>
      </c>
      <c r="T20" s="176" t="s">
        <v>9</v>
      </c>
      <c r="U20" s="165" t="s">
        <v>105</v>
      </c>
      <c r="V20" s="128" t="s">
        <v>104</v>
      </c>
      <c r="W20" s="158"/>
      <c r="X20" s="158"/>
    </row>
    <row r="21" spans="1:24" ht="14.25" customHeight="1">
      <c r="A21" s="72" t="s">
        <v>40</v>
      </c>
      <c r="B21" s="71" t="s">
        <v>199</v>
      </c>
      <c r="C21" s="174" t="str">
        <f>N22</f>
        <v>Jerlah Bor Tit</v>
      </c>
      <c r="D21" s="174" t="str">
        <f>N23</f>
        <v>Kramžar Klemen</v>
      </c>
      <c r="E21" s="71"/>
      <c r="F21" s="175" t="s">
        <v>217</v>
      </c>
      <c r="H21" s="183" t="str">
        <f t="shared" si="1"/>
        <v>Jerlah, Kramžar, SLO (JK)</v>
      </c>
      <c r="J21" s="169"/>
      <c r="K21" s="169"/>
      <c r="L21" s="169"/>
      <c r="N21" s="169"/>
      <c r="O21" s="169"/>
      <c r="P21" s="169"/>
      <c r="R21" s="169"/>
      <c r="S21" s="169"/>
      <c r="T21" s="169"/>
      <c r="U21" s="165" t="s">
        <v>243</v>
      </c>
      <c r="V21" s="128" t="s">
        <v>244</v>
      </c>
      <c r="W21" s="158"/>
      <c r="X21" s="158"/>
    </row>
    <row r="22" spans="1:24" ht="15" customHeight="1">
      <c r="A22" s="72" t="s">
        <v>41</v>
      </c>
      <c r="B22" s="71" t="s">
        <v>88</v>
      </c>
      <c r="C22" s="177" t="str">
        <f>N25</f>
        <v>Plewa Jaroslaw</v>
      </c>
      <c r="D22" s="174" t="str">
        <f>N26</f>
        <v>Bednarek Zbigniew</v>
      </c>
      <c r="E22" s="71"/>
      <c r="F22" s="175" t="s">
        <v>218</v>
      </c>
      <c r="H22" s="183" t="str">
        <f t="shared" si="1"/>
        <v>Plewa, Bednarek, POL (PB)</v>
      </c>
      <c r="J22" s="176" t="s">
        <v>185</v>
      </c>
      <c r="K22" s="176" t="s">
        <v>15</v>
      </c>
      <c r="L22" s="176" t="s">
        <v>3</v>
      </c>
      <c r="N22" s="176" t="s">
        <v>184</v>
      </c>
      <c r="O22" s="176" t="s">
        <v>147</v>
      </c>
      <c r="P22" s="176" t="s">
        <v>5</v>
      </c>
      <c r="R22" s="176" t="s">
        <v>148</v>
      </c>
      <c r="S22" s="176" t="s">
        <v>14</v>
      </c>
      <c r="T22" s="176" t="s">
        <v>9</v>
      </c>
      <c r="U22" s="165" t="s">
        <v>245</v>
      </c>
      <c r="V22" s="128" t="s">
        <v>246</v>
      </c>
      <c r="W22" s="158"/>
      <c r="X22" s="158"/>
    </row>
    <row r="23" spans="1:21" ht="15.75" customHeight="1">
      <c r="A23" s="155" t="s">
        <v>219</v>
      </c>
      <c r="B23" s="156"/>
      <c r="C23" s="157"/>
      <c r="D23" s="157"/>
      <c r="E23" s="157"/>
      <c r="F23" s="157"/>
      <c r="J23" s="176" t="s">
        <v>183</v>
      </c>
      <c r="K23" s="176" t="s">
        <v>15</v>
      </c>
      <c r="L23" s="176" t="s">
        <v>4</v>
      </c>
      <c r="N23" s="176" t="s">
        <v>182</v>
      </c>
      <c r="O23" s="176" t="s">
        <v>147</v>
      </c>
      <c r="P23" s="176" t="s">
        <v>5</v>
      </c>
      <c r="R23" s="176" t="s">
        <v>149</v>
      </c>
      <c r="S23" s="176" t="s">
        <v>14</v>
      </c>
      <c r="T23" s="176" t="s">
        <v>9</v>
      </c>
      <c r="U23" s="184"/>
    </row>
    <row r="24" spans="1:24" ht="30" customHeight="1">
      <c r="A24" s="240" t="s">
        <v>48</v>
      </c>
      <c r="B24" s="238" t="s">
        <v>129</v>
      </c>
      <c r="C24" s="238"/>
      <c r="D24" s="238"/>
      <c r="E24" s="238"/>
      <c r="F24" s="238"/>
      <c r="J24" s="176" t="s">
        <v>181</v>
      </c>
      <c r="K24" s="176" t="s">
        <v>15</v>
      </c>
      <c r="L24" s="176" t="s">
        <v>3</v>
      </c>
      <c r="N24" s="169"/>
      <c r="O24" s="169"/>
      <c r="P24" s="169"/>
      <c r="R24" s="169"/>
      <c r="S24" s="169"/>
      <c r="T24" s="169"/>
      <c r="U24" s="167"/>
      <c r="V24" s="167"/>
      <c r="W24" s="167"/>
      <c r="X24" s="167"/>
    </row>
    <row r="25" spans="1:24" ht="15" customHeight="1">
      <c r="A25" s="241"/>
      <c r="B25" s="167" t="s">
        <v>202</v>
      </c>
      <c r="C25" s="167" t="s">
        <v>203</v>
      </c>
      <c r="D25" s="167" t="s">
        <v>204</v>
      </c>
      <c r="E25" s="167" t="s">
        <v>205</v>
      </c>
      <c r="F25" s="167" t="s">
        <v>206</v>
      </c>
      <c r="J25" s="169"/>
      <c r="K25" s="169"/>
      <c r="L25" s="169"/>
      <c r="N25" s="176" t="s">
        <v>180</v>
      </c>
      <c r="O25" s="176" t="s">
        <v>119</v>
      </c>
      <c r="P25" s="176" t="s">
        <v>5</v>
      </c>
      <c r="R25" s="176" t="s">
        <v>121</v>
      </c>
      <c r="S25" s="176" t="s">
        <v>15</v>
      </c>
      <c r="T25" s="176" t="s">
        <v>9</v>
      </c>
      <c r="U25" s="167"/>
      <c r="V25" s="167"/>
      <c r="W25" s="167"/>
      <c r="X25" s="167"/>
    </row>
    <row r="26" spans="1:24" ht="15" customHeight="1">
      <c r="A26" s="72" t="s">
        <v>36</v>
      </c>
      <c r="B26" s="160" t="s">
        <v>89</v>
      </c>
      <c r="C26" s="178" t="str">
        <f>R10</f>
        <v>Klimčo Marián</v>
      </c>
      <c r="D26" s="178" t="str">
        <f>R11</f>
        <v>Komar Davor</v>
      </c>
      <c r="E26" s="179"/>
      <c r="F26" s="180" t="s">
        <v>220</v>
      </c>
      <c r="H26" s="183" t="str">
        <f aca="true" t="shared" si="2" ref="H26:H33">U26&amp;", "&amp;V26&amp;", "&amp;F26</f>
        <v>Klimčo, Komar, SVK/CRO (KK)</v>
      </c>
      <c r="J26" s="176" t="s">
        <v>179</v>
      </c>
      <c r="K26" s="176" t="s">
        <v>15</v>
      </c>
      <c r="L26" s="176" t="s">
        <v>3</v>
      </c>
      <c r="N26" s="176" t="s">
        <v>145</v>
      </c>
      <c r="O26" s="176" t="s">
        <v>119</v>
      </c>
      <c r="P26" s="176" t="s">
        <v>5</v>
      </c>
      <c r="R26" s="176" t="s">
        <v>169</v>
      </c>
      <c r="S26" s="176" t="s">
        <v>15</v>
      </c>
      <c r="T26" s="176" t="s">
        <v>9</v>
      </c>
      <c r="U26" s="159" t="s">
        <v>108</v>
      </c>
      <c r="V26" s="159" t="s">
        <v>106</v>
      </c>
      <c r="W26" s="161"/>
      <c r="X26" s="161"/>
    </row>
    <row r="27" spans="1:24" ht="15" customHeight="1">
      <c r="A27" s="72" t="s">
        <v>37</v>
      </c>
      <c r="B27" s="160" t="s">
        <v>90</v>
      </c>
      <c r="C27" s="178" t="str">
        <f>R13</f>
        <v>Kaas Ondřej</v>
      </c>
      <c r="D27" s="178" t="str">
        <f>R14</f>
        <v>Schmid Marek</v>
      </c>
      <c r="E27" s="160"/>
      <c r="F27" s="180" t="s">
        <v>221</v>
      </c>
      <c r="H27" s="183" t="str">
        <f t="shared" si="2"/>
        <v>Kaas, Scmid, CZE1 (KS)</v>
      </c>
      <c r="J27" s="176" t="s">
        <v>60</v>
      </c>
      <c r="K27" s="176" t="s">
        <v>15</v>
      </c>
      <c r="L27" s="176" t="s">
        <v>4</v>
      </c>
      <c r="N27" s="169"/>
      <c r="O27" s="169"/>
      <c r="P27" s="169"/>
      <c r="R27" s="169"/>
      <c r="S27" s="169"/>
      <c r="T27" s="169"/>
      <c r="U27" s="159" t="s">
        <v>124</v>
      </c>
      <c r="V27" s="159" t="s">
        <v>247</v>
      </c>
      <c r="W27" s="161"/>
      <c r="X27" s="161"/>
    </row>
    <row r="28" spans="1:24" ht="15">
      <c r="A28" s="72" t="s">
        <v>38</v>
      </c>
      <c r="B28" s="160" t="s">
        <v>91</v>
      </c>
      <c r="C28" s="178" t="str">
        <f>R16</f>
        <v>Merten Peter</v>
      </c>
      <c r="D28" s="178" t="str">
        <f>R17</f>
        <v>Mihová Anna</v>
      </c>
      <c r="E28" s="160"/>
      <c r="F28" s="180" t="s">
        <v>222</v>
      </c>
      <c r="H28" s="183" t="str">
        <f t="shared" si="2"/>
        <v>Merten, Mihová, SVK1 (MM)</v>
      </c>
      <c r="J28" s="176" t="s">
        <v>178</v>
      </c>
      <c r="K28" s="176" t="s">
        <v>15</v>
      </c>
      <c r="L28" s="176" t="s">
        <v>4</v>
      </c>
      <c r="N28" s="168" t="s">
        <v>177</v>
      </c>
      <c r="O28" s="168" t="s">
        <v>165</v>
      </c>
      <c r="P28" s="168" t="s">
        <v>5</v>
      </c>
      <c r="R28" s="176" t="s">
        <v>168</v>
      </c>
      <c r="S28" s="176" t="s">
        <v>163</v>
      </c>
      <c r="T28" s="176" t="s">
        <v>9</v>
      </c>
      <c r="U28" s="159" t="s">
        <v>248</v>
      </c>
      <c r="V28" s="159" t="s">
        <v>109</v>
      </c>
      <c r="W28" s="161"/>
      <c r="X28" s="161"/>
    </row>
    <row r="29" spans="1:24" ht="15">
      <c r="A29" s="72" t="s">
        <v>127</v>
      </c>
      <c r="B29" s="160" t="s">
        <v>92</v>
      </c>
      <c r="C29" s="178" t="str">
        <f>R19</f>
        <v>Blaž Adamlje</v>
      </c>
      <c r="D29" s="160" t="str">
        <f>R20</f>
        <v>Bartol Matjaž</v>
      </c>
      <c r="E29" s="181"/>
      <c r="F29" s="180" t="s">
        <v>161</v>
      </c>
      <c r="H29" s="183" t="str">
        <f t="shared" si="2"/>
        <v>Blaž, Bartol, SLO (BB)</v>
      </c>
      <c r="J29" s="169"/>
      <c r="K29" s="169"/>
      <c r="L29" s="169"/>
      <c r="N29" s="170"/>
      <c r="O29"/>
      <c r="P29"/>
      <c r="R29" s="176" t="s">
        <v>167</v>
      </c>
      <c r="S29" s="176" t="s">
        <v>163</v>
      </c>
      <c r="T29" s="176" t="s">
        <v>9</v>
      </c>
      <c r="U29" s="159" t="s">
        <v>249</v>
      </c>
      <c r="V29" s="159" t="s">
        <v>250</v>
      </c>
      <c r="W29" s="161"/>
      <c r="X29" s="161"/>
    </row>
    <row r="30" spans="1:24" ht="15" customHeight="1">
      <c r="A30" s="72" t="s">
        <v>39</v>
      </c>
      <c r="B30" s="160" t="s">
        <v>93</v>
      </c>
      <c r="C30" s="178" t="str">
        <f>R22</f>
        <v>Procházka Radek</v>
      </c>
      <c r="D30" s="160" t="str">
        <f>R23</f>
        <v>Marsín Jiří</v>
      </c>
      <c r="E30" s="160"/>
      <c r="F30" s="180" t="s">
        <v>223</v>
      </c>
      <c r="H30" s="183" t="str">
        <f t="shared" si="2"/>
        <v>Procházka, Marsín, CZE2 (PM)</v>
      </c>
      <c r="J30" s="176" t="s">
        <v>176</v>
      </c>
      <c r="K30" s="176" t="s">
        <v>14</v>
      </c>
      <c r="L30" s="176" t="s">
        <v>3</v>
      </c>
      <c r="R30" s="169"/>
      <c r="S30" s="169"/>
      <c r="T30" s="169"/>
      <c r="U30" s="159" t="s">
        <v>151</v>
      </c>
      <c r="V30" s="159" t="s">
        <v>150</v>
      </c>
      <c r="W30" s="161"/>
      <c r="X30" s="161"/>
    </row>
    <row r="31" spans="1:24" ht="15">
      <c r="A31" s="72" t="s">
        <v>40</v>
      </c>
      <c r="B31" s="160" t="s">
        <v>94</v>
      </c>
      <c r="C31" s="178" t="str">
        <f>R25</f>
        <v>Andrejčík Samuel</v>
      </c>
      <c r="D31" s="178" t="str">
        <f>R26</f>
        <v>Vozárová Kristína</v>
      </c>
      <c r="E31" s="160"/>
      <c r="F31" s="180" t="s">
        <v>224</v>
      </c>
      <c r="H31" s="183" t="str">
        <f t="shared" si="2"/>
        <v>Andrejčík, Vozárová, SVK2 (AV)</v>
      </c>
      <c r="J31" s="176" t="s">
        <v>174</v>
      </c>
      <c r="K31" s="176" t="s">
        <v>119</v>
      </c>
      <c r="L31" s="176" t="s">
        <v>4</v>
      </c>
      <c r="R31" s="176" t="s">
        <v>166</v>
      </c>
      <c r="S31" s="176" t="s">
        <v>165</v>
      </c>
      <c r="T31" s="176" t="s">
        <v>9</v>
      </c>
      <c r="U31" s="159" t="s">
        <v>107</v>
      </c>
      <c r="V31" s="159" t="s">
        <v>251</v>
      </c>
      <c r="W31" s="161"/>
      <c r="X31" s="161"/>
    </row>
    <row r="32" spans="1:24" ht="15">
      <c r="A32" s="129" t="s">
        <v>41</v>
      </c>
      <c r="B32" s="160" t="s">
        <v>125</v>
      </c>
      <c r="C32" s="178" t="str">
        <f>R28</f>
        <v>Berkes Gergo</v>
      </c>
      <c r="D32" s="178" t="str">
        <f>R29</f>
        <v>Szabó Alexandra</v>
      </c>
      <c r="E32" s="178"/>
      <c r="F32" s="180" t="s">
        <v>225</v>
      </c>
      <c r="H32" s="183" t="str">
        <f t="shared" si="2"/>
        <v>Berkes, Szabó, HUN (BS)</v>
      </c>
      <c r="J32" s="176" t="s">
        <v>173</v>
      </c>
      <c r="K32" s="176" t="s">
        <v>14</v>
      </c>
      <c r="L32" s="176" t="s">
        <v>4</v>
      </c>
      <c r="R32" s="176" t="s">
        <v>164</v>
      </c>
      <c r="S32" s="176" t="s">
        <v>163</v>
      </c>
      <c r="T32" s="176" t="s">
        <v>9</v>
      </c>
      <c r="U32" s="159" t="s">
        <v>252</v>
      </c>
      <c r="V32" s="159" t="s">
        <v>253</v>
      </c>
      <c r="W32" s="159"/>
      <c r="X32" s="159"/>
    </row>
    <row r="33" spans="1:24" ht="15">
      <c r="A33" s="129" t="s">
        <v>128</v>
      </c>
      <c r="B33" s="160" t="s">
        <v>126</v>
      </c>
      <c r="C33" s="178" t="str">
        <f>R31</f>
        <v>Froude Penny</v>
      </c>
      <c r="D33" s="178" t="str">
        <f>R32</f>
        <v>Gigacz Gergő</v>
      </c>
      <c r="E33" s="178"/>
      <c r="F33" s="180" t="s">
        <v>226</v>
      </c>
      <c r="H33" s="183" t="str">
        <f t="shared" si="2"/>
        <v>Froude, Gigacz, ENG/HUN (FG)</v>
      </c>
      <c r="J33" s="169"/>
      <c r="K33" s="169"/>
      <c r="L33" s="169"/>
      <c r="U33" s="159" t="s">
        <v>254</v>
      </c>
      <c r="V33" s="159" t="s">
        <v>255</v>
      </c>
      <c r="W33" s="166"/>
      <c r="X33" s="162"/>
    </row>
    <row r="34" spans="2:12" ht="15">
      <c r="B34" s="163"/>
      <c r="C34" s="163"/>
      <c r="D34" s="163"/>
      <c r="E34" s="163"/>
      <c r="F34" s="163"/>
      <c r="H34" s="187"/>
      <c r="J34" s="168"/>
      <c r="K34" s="168"/>
      <c r="L34" s="168"/>
    </row>
    <row r="35" spans="8:12" ht="15">
      <c r="H35" s="187"/>
      <c r="J35" s="170"/>
      <c r="K35"/>
      <c r="L35"/>
    </row>
    <row r="36" ht="12.75">
      <c r="H36" s="187"/>
    </row>
    <row r="37" ht="12.75">
      <c r="H37" s="187"/>
    </row>
    <row r="38" ht="12.75">
      <c r="H38" s="187"/>
    </row>
    <row r="39" ht="12.75">
      <c r="H39" s="187"/>
    </row>
    <row r="40" ht="14.25">
      <c r="H40" s="188"/>
    </row>
    <row r="41" ht="12.75">
      <c r="H41" s="187"/>
    </row>
    <row r="42" ht="12.75">
      <c r="H42" s="187"/>
    </row>
  </sheetData>
  <sheetProtection/>
  <mergeCells count="11">
    <mergeCell ref="A1:F1"/>
    <mergeCell ref="A2:F2"/>
    <mergeCell ref="A3:F3"/>
    <mergeCell ref="A4:F4"/>
    <mergeCell ref="B24:F24"/>
    <mergeCell ref="B15:F15"/>
    <mergeCell ref="J8:K8"/>
    <mergeCell ref="B6:F6"/>
    <mergeCell ref="A6:A7"/>
    <mergeCell ref="A15:A16"/>
    <mergeCell ref="A24:A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10.28125" style="6" customWidth="1"/>
    <col min="2" max="2" width="48.8515625" style="6" customWidth="1"/>
    <col min="3" max="3" width="11.57421875" style="52" customWidth="1"/>
    <col min="4" max="4" width="12.7109375" style="52" customWidth="1"/>
    <col min="5" max="5" width="10.140625" style="52" customWidth="1"/>
    <col min="6" max="6" width="9.57421875" style="6" hidden="1" customWidth="1"/>
    <col min="7" max="7" width="11.28125" style="52" customWidth="1"/>
    <col min="8" max="8" width="8.7109375" style="6" customWidth="1"/>
    <col min="9" max="9" width="15.140625" style="6" customWidth="1"/>
    <col min="10" max="16384" width="9.140625" style="6" customWidth="1"/>
  </cols>
  <sheetData>
    <row r="1" spans="1:9" ht="19.5" customHeight="1">
      <c r="A1" s="385" t="s">
        <v>268</v>
      </c>
      <c r="B1" s="385"/>
      <c r="C1" s="385"/>
      <c r="D1" s="385"/>
      <c r="E1" s="385"/>
      <c r="F1" s="385"/>
      <c r="G1" s="385"/>
      <c r="H1" s="385"/>
      <c r="I1" s="119"/>
    </row>
    <row r="2" spans="1:9" ht="16.5">
      <c r="A2" s="386" t="s">
        <v>58</v>
      </c>
      <c r="B2" s="386"/>
      <c r="C2" s="386"/>
      <c r="D2" s="386"/>
      <c r="E2" s="386"/>
      <c r="F2" s="386"/>
      <c r="G2" s="386"/>
      <c r="H2" s="386"/>
      <c r="I2" s="119"/>
    </row>
    <row r="3" spans="1:9" ht="9" customHeight="1">
      <c r="A3" s="120"/>
      <c r="B3" s="120"/>
      <c r="C3" s="120"/>
      <c r="D3" s="120"/>
      <c r="E3" s="120"/>
      <c r="F3" s="120"/>
      <c r="G3" s="120"/>
      <c r="H3" s="120"/>
      <c r="I3" s="119"/>
    </row>
    <row r="4" spans="1:8" ht="45" customHeight="1">
      <c r="A4" s="81" t="s">
        <v>25</v>
      </c>
      <c r="B4" s="121" t="s">
        <v>141</v>
      </c>
      <c r="C4" s="78" t="s">
        <v>258</v>
      </c>
      <c r="D4" s="78" t="s">
        <v>259</v>
      </c>
      <c r="E4" s="78" t="s">
        <v>260</v>
      </c>
      <c r="F4" s="78" t="s">
        <v>118</v>
      </c>
      <c r="G4" s="78" t="s">
        <v>261</v>
      </c>
      <c r="H4" s="78" t="s">
        <v>57</v>
      </c>
    </row>
    <row r="5" spans="1:8" ht="15" customHeight="1">
      <c r="A5" s="80">
        <v>1</v>
      </c>
      <c r="B5" s="127">
        <f>T('Teams BC1-BC2 final'!BD14:BM17)</f>
      </c>
      <c r="C5" s="46"/>
      <c r="D5" s="46"/>
      <c r="E5" s="46"/>
      <c r="F5" s="46"/>
      <c r="G5" s="46"/>
      <c r="H5" s="46">
        <v>1</v>
      </c>
    </row>
    <row r="6" spans="1:8" ht="15" customHeight="1">
      <c r="A6" s="80">
        <v>2</v>
      </c>
      <c r="B6" s="127">
        <f>T('Teams BC1-BC2 final'!BD19:BM22)</f>
      </c>
      <c r="C6" s="46"/>
      <c r="D6" s="46"/>
      <c r="E6" s="46"/>
      <c r="F6" s="46"/>
      <c r="G6" s="46"/>
      <c r="H6" s="46">
        <v>2</v>
      </c>
    </row>
    <row r="7" spans="1:8" ht="15" customHeight="1">
      <c r="A7" s="80">
        <v>3</v>
      </c>
      <c r="B7" s="127">
        <f>T('Teams BC1-BC2 final'!BD24:BM27)</f>
      </c>
      <c r="C7" s="46"/>
      <c r="D7" s="46"/>
      <c r="E7" s="46"/>
      <c r="F7" s="46"/>
      <c r="G7" s="46"/>
      <c r="H7" s="46">
        <v>3</v>
      </c>
    </row>
    <row r="8" spans="1:8" ht="15" customHeight="1">
      <c r="A8" s="80">
        <v>4</v>
      </c>
      <c r="B8" s="127">
        <f>T('Teams BC1-BC2 final'!N73:U76)</f>
      </c>
      <c r="C8" s="126"/>
      <c r="D8" s="46"/>
      <c r="E8" s="46"/>
      <c r="F8" s="46"/>
      <c r="G8" s="46"/>
      <c r="H8" s="46">
        <v>4</v>
      </c>
    </row>
    <row r="9" spans="1:8" ht="15" customHeight="1">
      <c r="A9" s="80">
        <v>5</v>
      </c>
      <c r="B9" s="127"/>
      <c r="C9" s="126"/>
      <c r="D9" s="46"/>
      <c r="E9" s="46"/>
      <c r="F9" s="99"/>
      <c r="G9" s="126"/>
      <c r="H9" s="79"/>
    </row>
    <row r="10" spans="1:8" ht="15" customHeight="1">
      <c r="A10" s="80">
        <v>6</v>
      </c>
      <c r="B10" s="127"/>
      <c r="C10" s="126"/>
      <c r="D10" s="126"/>
      <c r="E10" s="126"/>
      <c r="F10" s="99"/>
      <c r="G10" s="126"/>
      <c r="H10" s="79"/>
    </row>
    <row r="11" ht="12.75">
      <c r="B11" s="52"/>
    </row>
    <row r="12" spans="1:8" ht="45" customHeight="1">
      <c r="A12" s="81" t="s">
        <v>25</v>
      </c>
      <c r="B12" s="121" t="s">
        <v>116</v>
      </c>
      <c r="C12" s="78" t="s">
        <v>54</v>
      </c>
      <c r="D12" s="78" t="s">
        <v>55</v>
      </c>
      <c r="E12" s="78" t="s">
        <v>55</v>
      </c>
      <c r="F12" s="78" t="s">
        <v>118</v>
      </c>
      <c r="G12" s="78" t="s">
        <v>56</v>
      </c>
      <c r="H12" s="78" t="s">
        <v>57</v>
      </c>
    </row>
    <row r="13" spans="1:8" ht="15" customHeight="1">
      <c r="A13" s="80">
        <v>1</v>
      </c>
      <c r="B13" s="127">
        <f>T('Teams BC1-BC2 final'!BD22:BM25)</f>
      </c>
      <c r="C13" s="46"/>
      <c r="D13" s="46"/>
      <c r="E13" s="46"/>
      <c r="F13" s="46"/>
      <c r="G13" s="46"/>
      <c r="H13" s="46">
        <v>1</v>
      </c>
    </row>
    <row r="14" spans="1:8" ht="15" customHeight="1">
      <c r="A14" s="80">
        <v>2</v>
      </c>
      <c r="B14" s="127">
        <f>T('Teams BC1-BC2 final'!BD27:BM30)</f>
      </c>
      <c r="C14" s="46"/>
      <c r="D14" s="46"/>
      <c r="E14" s="46"/>
      <c r="F14" s="46"/>
      <c r="G14" s="46"/>
      <c r="H14" s="46">
        <v>2</v>
      </c>
    </row>
    <row r="15" spans="1:8" ht="15" customHeight="1">
      <c r="A15" s="80">
        <v>3</v>
      </c>
      <c r="B15" s="127">
        <f>T('Teams BC1-BC2 final'!BD32:BM35)</f>
      </c>
      <c r="C15" s="46"/>
      <c r="D15" s="46"/>
      <c r="E15" s="46"/>
      <c r="F15" s="46"/>
      <c r="G15" s="46"/>
      <c r="H15" s="46">
        <v>3</v>
      </c>
    </row>
    <row r="16" spans="1:8" ht="15" customHeight="1">
      <c r="A16" s="80">
        <v>4</v>
      </c>
      <c r="B16" s="127">
        <f>T('Teams BC1-BC2 final'!N81:U84)</f>
      </c>
      <c r="C16" s="126"/>
      <c r="D16" s="46"/>
      <c r="E16" s="46"/>
      <c r="F16" s="46"/>
      <c r="G16" s="46"/>
      <c r="H16" s="46">
        <v>4</v>
      </c>
    </row>
    <row r="17" spans="1:8" ht="15" customHeight="1">
      <c r="A17" s="80">
        <v>5</v>
      </c>
      <c r="B17" s="127"/>
      <c r="C17" s="126"/>
      <c r="D17" s="46"/>
      <c r="E17" s="46"/>
      <c r="F17" s="99"/>
      <c r="G17" s="126"/>
      <c r="H17" s="79"/>
    </row>
    <row r="18" spans="1:8" ht="15" customHeight="1">
      <c r="A18" s="80">
        <v>6</v>
      </c>
      <c r="B18" s="127"/>
      <c r="C18" s="126"/>
      <c r="D18" s="126"/>
      <c r="E18" s="126"/>
      <c r="F18" s="99"/>
      <c r="G18" s="126"/>
      <c r="H18" s="79"/>
    </row>
    <row r="19" ht="12.75">
      <c r="B19" s="52"/>
    </row>
    <row r="20" spans="1:8" ht="45" customHeight="1">
      <c r="A20" s="81" t="s">
        <v>25</v>
      </c>
      <c r="B20" s="121" t="s">
        <v>112</v>
      </c>
      <c r="C20" s="78" t="s">
        <v>54</v>
      </c>
      <c r="D20" s="78" t="s">
        <v>55</v>
      </c>
      <c r="E20" s="78" t="s">
        <v>55</v>
      </c>
      <c r="F20" s="78" t="s">
        <v>118</v>
      </c>
      <c r="G20" s="78" t="s">
        <v>56</v>
      </c>
      <c r="H20" s="78" t="s">
        <v>57</v>
      </c>
    </row>
    <row r="21" spans="1:8" ht="15" customHeight="1">
      <c r="A21" s="80">
        <v>1</v>
      </c>
      <c r="B21" s="127">
        <f>T('Pairs BC4 final'!BD14:BM17)</f>
      </c>
      <c r="C21" s="46"/>
      <c r="D21" s="46"/>
      <c r="E21" s="46"/>
      <c r="F21" s="46"/>
      <c r="G21" s="46"/>
      <c r="H21" s="46">
        <v>1</v>
      </c>
    </row>
    <row r="22" spans="1:8" ht="15" customHeight="1">
      <c r="A22" s="80">
        <v>2</v>
      </c>
      <c r="B22" s="127">
        <f>T('Pairs BC4 final'!BD19:BM22)</f>
      </c>
      <c r="C22" s="46"/>
      <c r="D22" s="46"/>
      <c r="E22" s="46"/>
      <c r="F22" s="46"/>
      <c r="G22" s="46"/>
      <c r="H22" s="46">
        <v>2</v>
      </c>
    </row>
    <row r="23" spans="1:8" ht="15" customHeight="1">
      <c r="A23" s="80">
        <v>3</v>
      </c>
      <c r="B23" s="127">
        <f>T('Pairs BC4 final'!BD24:BM27)</f>
      </c>
      <c r="C23" s="46"/>
      <c r="D23" s="46"/>
      <c r="E23" s="46"/>
      <c r="F23" s="46"/>
      <c r="G23" s="46"/>
      <c r="H23" s="46">
        <v>3</v>
      </c>
    </row>
    <row r="24" spans="1:8" ht="15" customHeight="1">
      <c r="A24" s="80">
        <v>4</v>
      </c>
      <c r="B24" s="127">
        <f>T('Pairs BC4 final'!N85:U88)</f>
      </c>
      <c r="C24" s="46"/>
      <c r="D24" s="46"/>
      <c r="E24" s="46"/>
      <c r="F24" s="46"/>
      <c r="G24" s="46"/>
      <c r="H24" s="46">
        <v>4</v>
      </c>
    </row>
    <row r="25" spans="1:8" ht="15" customHeight="1">
      <c r="A25" s="80">
        <v>5</v>
      </c>
      <c r="B25" s="127"/>
      <c r="C25" s="126"/>
      <c r="D25" s="126"/>
      <c r="E25" s="126"/>
      <c r="F25" s="99"/>
      <c r="G25" s="126"/>
      <c r="H25" s="79"/>
    </row>
    <row r="26" spans="1:8" ht="15" customHeight="1">
      <c r="A26" s="80">
        <v>6</v>
      </c>
      <c r="B26" s="127"/>
      <c r="C26" s="126"/>
      <c r="D26" s="126"/>
      <c r="E26" s="126"/>
      <c r="F26" s="99"/>
      <c r="G26" s="126"/>
      <c r="H26" s="79"/>
    </row>
    <row r="27" spans="1:8" ht="15" customHeight="1">
      <c r="A27" s="80">
        <v>7</v>
      </c>
      <c r="B27" s="127"/>
      <c r="C27" s="126"/>
      <c r="D27" s="126"/>
      <c r="E27" s="126"/>
      <c r="F27" s="99"/>
      <c r="G27" s="126"/>
      <c r="H27" s="79"/>
    </row>
    <row r="28" spans="1:8" ht="15" customHeight="1">
      <c r="A28" s="80">
        <v>8</v>
      </c>
      <c r="B28" s="127"/>
      <c r="C28" s="126"/>
      <c r="D28" s="126"/>
      <c r="E28" s="126"/>
      <c r="F28" s="99"/>
      <c r="G28" s="126"/>
      <c r="H28" s="79"/>
    </row>
    <row r="30" spans="1:34" ht="30" customHeight="1">
      <c r="A30" s="387" t="s">
        <v>262</v>
      </c>
      <c r="B30" s="387"/>
      <c r="C30" s="387"/>
      <c r="D30" s="387"/>
      <c r="E30" s="387"/>
      <c r="F30" s="387"/>
      <c r="G30" s="387"/>
      <c r="H30" s="38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47"/>
      <c r="AG30" s="47"/>
      <c r="AH30" s="47"/>
    </row>
  </sheetData>
  <sheetProtection/>
  <mergeCells count="3">
    <mergeCell ref="A1:H1"/>
    <mergeCell ref="A2:H2"/>
    <mergeCell ref="A30:H3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showGridLines="0" zoomScale="85" zoomScaleNormal="85" zoomScalePageLayoutView="0" workbookViewId="0" topLeftCell="A1">
      <selection activeCell="A27" sqref="A27:IV27"/>
    </sheetView>
  </sheetViews>
  <sheetFormatPr defaultColWidth="9.140625" defaultRowHeight="15"/>
  <cols>
    <col min="1" max="1" width="6.7109375" style="0" customWidth="1"/>
    <col min="2" max="2" width="25.8515625" style="62" customWidth="1"/>
    <col min="3" max="4" width="6.57421875" style="2" customWidth="1"/>
    <col min="5" max="5" width="6.57421875" style="2" hidden="1" customWidth="1"/>
    <col min="6" max="6" width="6.57421875" style="2" customWidth="1"/>
    <col min="7" max="7" width="7.421875" style="2" customWidth="1"/>
    <col min="8" max="8" width="6.57421875" style="2" hidden="1" customWidth="1"/>
    <col min="9" max="9" width="6.57421875" style="2" customWidth="1"/>
    <col min="10" max="10" width="7.00390625" style="2" customWidth="1"/>
    <col min="11" max="13" width="5.7109375" style="2" hidden="1" customWidth="1"/>
    <col min="14" max="14" width="5.7109375" style="195" hidden="1" customWidth="1"/>
    <col min="15" max="17" width="3.7109375" style="2" customWidth="1"/>
    <col min="18" max="18" width="5.28125" style="2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5.421875" style="2" customWidth="1"/>
    <col min="27" max="27" width="3.7109375" style="2" customWidth="1"/>
    <col min="28" max="28" width="6.7109375" style="2" customWidth="1"/>
    <col min="29" max="29" width="18.140625" style="2" customWidth="1"/>
    <col min="30" max="30" width="4.7109375" style="2" customWidth="1"/>
    <col min="31" max="31" width="11.7109375" style="2" customWidth="1"/>
    <col min="32" max="33" width="4.7109375" style="2" customWidth="1"/>
    <col min="34" max="44" width="4.7109375" style="0" customWidth="1"/>
  </cols>
  <sheetData>
    <row r="1" spans="1:33" ht="16.5" customHeight="1">
      <c r="A1" s="244" t="s">
        <v>21</v>
      </c>
      <c r="B1" s="245"/>
      <c r="C1" s="245"/>
      <c r="D1" s="245"/>
      <c r="E1" s="246"/>
      <c r="F1" s="243" t="s">
        <v>256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G1"/>
    </row>
    <row r="2" spans="1:33" ht="16.5" customHeight="1">
      <c r="A2" s="244" t="s">
        <v>17</v>
      </c>
      <c r="B2" s="245"/>
      <c r="C2" s="245"/>
      <c r="D2" s="245"/>
      <c r="E2" s="246"/>
      <c r="F2" s="249" t="s">
        <v>257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G2"/>
    </row>
    <row r="3" spans="1:33" ht="16.5" customHeight="1">
      <c r="A3" s="244" t="s">
        <v>18</v>
      </c>
      <c r="B3" s="245"/>
      <c r="C3" s="245"/>
      <c r="D3" s="245"/>
      <c r="E3" s="246"/>
      <c r="F3" s="243" t="s">
        <v>102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G3"/>
    </row>
    <row r="4" spans="1:33" ht="16.5" customHeight="1">
      <c r="A4" s="244" t="s">
        <v>19</v>
      </c>
      <c r="B4" s="245"/>
      <c r="C4" s="245"/>
      <c r="D4" s="245"/>
      <c r="E4" s="246"/>
      <c r="F4" s="243" t="s">
        <v>1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G4"/>
    </row>
    <row r="5" spans="1:33" ht="16.5" customHeight="1">
      <c r="A5" s="244" t="s">
        <v>154</v>
      </c>
      <c r="B5" s="245"/>
      <c r="C5" s="245"/>
      <c r="D5" s="245"/>
      <c r="E5" s="246"/>
      <c r="F5" s="243">
        <v>6</v>
      </c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G5"/>
    </row>
    <row r="6" spans="1:33" ht="16.5" customHeight="1">
      <c r="A6" s="244" t="s">
        <v>155</v>
      </c>
      <c r="B6" s="245"/>
      <c r="C6" s="245"/>
      <c r="D6" s="245"/>
      <c r="E6" s="246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G6"/>
    </row>
    <row r="7" spans="1:33" ht="16.5" customHeight="1">
      <c r="A7" s="244" t="s">
        <v>20</v>
      </c>
      <c r="B7" s="245"/>
      <c r="C7" s="245"/>
      <c r="D7" s="245"/>
      <c r="E7" s="246"/>
      <c r="F7" s="243" t="s">
        <v>0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G7"/>
    </row>
    <row r="9" spans="1:33" ht="15" customHeight="1">
      <c r="A9" s="257" t="s">
        <v>95</v>
      </c>
      <c r="B9" s="258"/>
      <c r="C9" s="247" t="str">
        <f>A11</f>
        <v>T01</v>
      </c>
      <c r="D9" s="247"/>
      <c r="E9" s="54"/>
      <c r="F9" s="247" t="str">
        <f>A12</f>
        <v>T02</v>
      </c>
      <c r="G9" s="247"/>
      <c r="H9" s="54"/>
      <c r="I9" s="247" t="str">
        <f>A13</f>
        <v>T03</v>
      </c>
      <c r="J9" s="247"/>
      <c r="K9" s="54"/>
      <c r="L9" s="263"/>
      <c r="M9" s="264"/>
      <c r="N9" s="192"/>
      <c r="O9" s="248" t="s">
        <v>22</v>
      </c>
      <c r="P9" s="248"/>
      <c r="Q9" s="248" t="s">
        <v>23</v>
      </c>
      <c r="R9" s="248"/>
      <c r="S9" s="248" t="s">
        <v>24</v>
      </c>
      <c r="T9" s="248"/>
      <c r="U9" s="248" t="s">
        <v>258</v>
      </c>
      <c r="V9" s="248"/>
      <c r="W9" s="248" t="s">
        <v>259</v>
      </c>
      <c r="X9" s="248"/>
      <c r="Y9" s="248" t="s">
        <v>260</v>
      </c>
      <c r="Z9" s="248"/>
      <c r="AA9" s="248" t="s">
        <v>261</v>
      </c>
      <c r="AB9" s="248"/>
      <c r="AC9" s="56"/>
      <c r="AD9" s="250" t="s">
        <v>25</v>
      </c>
      <c r="AE9" s="250"/>
      <c r="AF9"/>
      <c r="AG9"/>
    </row>
    <row r="10" spans="1:31" s="1" customFormat="1" ht="66" customHeight="1">
      <c r="A10" s="259"/>
      <c r="B10" s="260"/>
      <c r="C10" s="261" t="str">
        <f>B11</f>
        <v>Breznay, Kováčová, Drotárová, SVK1 (BKD)</v>
      </c>
      <c r="D10" s="261"/>
      <c r="E10" s="130" t="s">
        <v>2</v>
      </c>
      <c r="F10" s="262" t="str">
        <f>B12</f>
        <v>Robinson, Rolph, Nagy, ENG/HUN (RRN)</v>
      </c>
      <c r="G10" s="262"/>
      <c r="H10" s="130" t="s">
        <v>2</v>
      </c>
      <c r="I10" s="261" t="str">
        <f>B13</f>
        <v>Král, Kurilák, Kudláčová, SVK2 (KKK)</v>
      </c>
      <c r="J10" s="261"/>
      <c r="K10" s="54" t="s">
        <v>2</v>
      </c>
      <c r="L10" s="265"/>
      <c r="M10" s="266"/>
      <c r="N10" s="54" t="s">
        <v>2</v>
      </c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56"/>
      <c r="AD10" s="250"/>
      <c r="AE10" s="250"/>
    </row>
    <row r="11" spans="1:33" ht="30" customHeight="1">
      <c r="A11" s="53" t="str">
        <f>VLOOKUP("A1",'zoznam hracov_list of players'!$A$8:$H$13,2,0)</f>
        <v>T01</v>
      </c>
      <c r="B11" s="61" t="str">
        <f>VLOOKUP("A1",'zoznam hracov_list of players'!A$8:H$13,8,0)</f>
        <v>Breznay, Kováčová, Drotárová, SVK1 (BKD)</v>
      </c>
      <c r="C11" s="73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191"/>
      <c r="O11" s="267">
        <f>IF(SUM(C11:N11)=0,"",IF($C11&gt;$D11,1,0)+IF($F11&gt;$G11,1,0)+IF($I11&gt;$J11,1,0)+IF($L11&gt;$M11,1,0)+$E11+$H11+$K11+$N11)</f>
      </c>
      <c r="P11" s="267"/>
      <c r="Q11" s="268">
        <f>IF(SUM(C11:N11)=0,"",IF(C11="",0,1)+IF(F11="",0,1)+IF(I11="",0,1)+IF(L11="",0,1))</f>
      </c>
      <c r="R11" s="268"/>
      <c r="S11" s="77">
        <f aca="true" t="shared" si="0" ref="S11:T13">IF(AND(C11="",F11="",I11="",L11=""),"",N(C11)+N(F11)+N(I11)+N(L11))</f>
      </c>
      <c r="T11" s="77">
        <f t="shared" si="0"/>
      </c>
      <c r="U11" s="269">
        <f>O11</f>
      </c>
      <c r="V11" s="269"/>
      <c r="W11" s="269"/>
      <c r="X11" s="269"/>
      <c r="Y11" s="269">
        <f>IF(Q11="","",(S11-T11))</f>
      </c>
      <c r="Z11" s="269"/>
      <c r="AA11" s="269">
        <f>IF(Q11="","",S11)</f>
      </c>
      <c r="AB11" s="269"/>
      <c r="AC11" s="51">
        <f>IF(SUM(C11:N11)=0,0,U11*1000000+Y11*1000+AA11+30*W11)</f>
        <v>0</v>
      </c>
      <c r="AD11" s="270">
        <f>IF(AC11=0,"",IF(LARGE(AC$11:AC$13,1)=AC11,1,IF(LARGE(AC$11:AC$13,2)=AC11,2,IF(LARGE(AC$11:AC$13,3)=AC11,3,IF(LARGE(AC$11:AC$13,4)=AC11,4,-1)))))</f>
      </c>
      <c r="AE11" s="270"/>
      <c r="AF11"/>
      <c r="AG11"/>
    </row>
    <row r="12" spans="1:33" ht="30" customHeight="1">
      <c r="A12" s="53" t="str">
        <f>VLOOKUP("A2",'zoznam hracov_list of players'!$A$8:$H$13,2,0)</f>
        <v>T02</v>
      </c>
      <c r="B12" s="61" t="str">
        <f>VLOOKUP("A2",'zoznam hracov_list of players'!A$8:H$13,8,0)</f>
        <v>Robinson, Rolph, Nagy, ENG/HUN (RRN)</v>
      </c>
      <c r="C12" s="76">
        <f>IF(G11="","",G11)</f>
      </c>
      <c r="D12" s="76">
        <f>IF(F11="","",F11)</f>
      </c>
      <c r="E12" s="76"/>
      <c r="F12" s="73"/>
      <c r="G12" s="73"/>
      <c r="H12" s="73"/>
      <c r="I12" s="74"/>
      <c r="J12" s="74"/>
      <c r="K12" s="74"/>
      <c r="L12" s="74"/>
      <c r="M12" s="74"/>
      <c r="N12" s="191"/>
      <c r="O12" s="267">
        <f>IF(SUM(C12:N12)=0,"",IF($C12&gt;$D12,1,0)+IF($F12&gt;$G12,1,0)+IF($I12&gt;$J12,1,0)+IF($L12&gt;$M12,1,0)+$E12+$H12+$K12+$N12)</f>
      </c>
      <c r="P12" s="267"/>
      <c r="Q12" s="268">
        <f>IF(SUM(C12:N12)=0,"",IF(C12="",0,1)+IF(F12="",0,1)+IF(I12="",0,1)+IF(L12="",0,1))</f>
      </c>
      <c r="R12" s="268"/>
      <c r="S12" s="77">
        <f t="shared" si="0"/>
      </c>
      <c r="T12" s="77">
        <f t="shared" si="0"/>
      </c>
      <c r="U12" s="269">
        <f>O12</f>
      </c>
      <c r="V12" s="269"/>
      <c r="W12" s="269"/>
      <c r="X12" s="269"/>
      <c r="Y12" s="269">
        <f>IF(Q12="","",(S12-T12))</f>
      </c>
      <c r="Z12" s="269"/>
      <c r="AA12" s="269">
        <f>IF(Q12="","",S12)</f>
      </c>
      <c r="AB12" s="269"/>
      <c r="AC12" s="51">
        <f>IF(SUM(C12:N12)=0,0,U12*1000000+Y12*1000+AA12+30*W12)</f>
        <v>0</v>
      </c>
      <c r="AD12" s="270">
        <f>IF(AC12=0,"",IF(LARGE(AC$11:AC$13,1)=AC12,1,IF(LARGE(AC$11:AC$13,2)=AC12,2,IF(LARGE(AC$11:AC$13,3)=AC12,3,IF(LARGE(AC$11:AC$13,4)=AC12,4,-1)))))</f>
      </c>
      <c r="AE12" s="270"/>
      <c r="AF12"/>
      <c r="AG12"/>
    </row>
    <row r="13" spans="1:33" ht="30" customHeight="1">
      <c r="A13" s="53" t="str">
        <f>VLOOKUP("A3",'zoznam hracov_list of players'!$A$8:$H$13,2,0)</f>
        <v>T03</v>
      </c>
      <c r="B13" s="61" t="str">
        <f>VLOOKUP("A3",'zoznam hracov_list of players'!A$8:H$13,8,0)</f>
        <v>Král, Kurilák, Kudláčová, SVK2 (KKK)</v>
      </c>
      <c r="C13" s="76">
        <f>IF(J11="","",J11)</f>
      </c>
      <c r="D13" s="76">
        <f>IF(I11="","",I11)</f>
      </c>
      <c r="E13" s="76"/>
      <c r="F13" s="134">
        <f>IF(J12="","",J12)</f>
      </c>
      <c r="G13" s="76">
        <f>IF(I12="","",I12)</f>
      </c>
      <c r="H13" s="76"/>
      <c r="I13" s="73"/>
      <c r="J13" s="73"/>
      <c r="K13" s="73"/>
      <c r="L13" s="74"/>
      <c r="M13" s="74"/>
      <c r="N13" s="191"/>
      <c r="O13" s="267">
        <f>IF(SUM(C13:N13)=0,"",IF($C13&gt;$D13,1,0)+IF($F13&gt;$G13,1,0)+IF($I13&gt;$J13,1,0)+IF($L13&gt;$M13,1,0)+$E13+$H13+$K13+$N13)</f>
      </c>
      <c r="P13" s="267"/>
      <c r="Q13" s="268">
        <f>IF(SUM(C13:N13)=0,"",IF(C13="",0,1)+IF(F13="",0,1)+IF(I13="",0,1)+IF(L13="",0,1))</f>
      </c>
      <c r="R13" s="268"/>
      <c r="S13" s="77">
        <f t="shared" si="0"/>
      </c>
      <c r="T13" s="77">
        <f t="shared" si="0"/>
      </c>
      <c r="U13" s="269">
        <f>O13</f>
      </c>
      <c r="V13" s="269"/>
      <c r="W13" s="269"/>
      <c r="X13" s="269"/>
      <c r="Y13" s="269">
        <f>IF(Q13="","",(S13-T13))</f>
      </c>
      <c r="Z13" s="269"/>
      <c r="AA13" s="269">
        <f>IF(Q13="","",S13)</f>
      </c>
      <c r="AB13" s="269"/>
      <c r="AC13" s="51">
        <f>IF(SUM(C13:N13)=0,0,U13*1000000+Y13*1000+AA13+30*W13)</f>
        <v>0</v>
      </c>
      <c r="AD13" s="270">
        <f>IF(AC13=0,"",IF(LARGE(AC$11:AC$13,1)=AC13,1,IF(LARGE(AC$11:AC$13,2)=AC13,2,IF(LARGE(AC$11:AC$13,3)=AC13,3,IF(LARGE(AC$11:AC$13,4)=AC13,4,-1)))))</f>
      </c>
      <c r="AE13" s="270"/>
      <c r="AF13"/>
      <c r="AG13"/>
    </row>
    <row r="15" spans="1:33" ht="15" customHeight="1">
      <c r="A15" s="257" t="s">
        <v>96</v>
      </c>
      <c r="B15" s="258"/>
      <c r="C15" s="247" t="str">
        <f>A17</f>
        <v>T04</v>
      </c>
      <c r="D15" s="247"/>
      <c r="E15" s="54"/>
      <c r="F15" s="247" t="str">
        <f>A18</f>
        <v>T05</v>
      </c>
      <c r="G15" s="247"/>
      <c r="H15" s="54"/>
      <c r="I15" s="247" t="str">
        <f>A19</f>
        <v>T06</v>
      </c>
      <c r="J15" s="247"/>
      <c r="K15" s="54"/>
      <c r="L15" s="247"/>
      <c r="M15" s="247"/>
      <c r="N15" s="192"/>
      <c r="O15" s="248" t="s">
        <v>22</v>
      </c>
      <c r="P15" s="248"/>
      <c r="Q15" s="248" t="s">
        <v>23</v>
      </c>
      <c r="R15" s="248"/>
      <c r="S15" s="248" t="s">
        <v>24</v>
      </c>
      <c r="T15" s="248"/>
      <c r="U15" s="248" t="s">
        <v>51</v>
      </c>
      <c r="V15" s="248"/>
      <c r="W15" s="248" t="s">
        <v>52</v>
      </c>
      <c r="X15" s="248"/>
      <c r="Y15" s="248" t="s">
        <v>52</v>
      </c>
      <c r="Z15" s="248"/>
      <c r="AA15" s="248" t="s">
        <v>53</v>
      </c>
      <c r="AB15" s="248"/>
      <c r="AC15" s="56"/>
      <c r="AD15" s="250" t="s">
        <v>25</v>
      </c>
      <c r="AE15" s="250"/>
      <c r="AF15"/>
      <c r="AG15"/>
    </row>
    <row r="16" spans="1:31" s="1" customFormat="1" ht="65.25" customHeight="1">
      <c r="A16" s="259"/>
      <c r="B16" s="260"/>
      <c r="C16" s="261" t="str">
        <f>B17</f>
        <v>Husvéthová, Melicherová, Sloboda, SVK3 (HMS)</v>
      </c>
      <c r="D16" s="261"/>
      <c r="E16" s="130" t="s">
        <v>2</v>
      </c>
      <c r="F16" s="261" t="str">
        <f>B18</f>
        <v>Bartek, Minarech, Novota, SVK4 (BMN)</v>
      </c>
      <c r="G16" s="261"/>
      <c r="H16" s="130" t="s">
        <v>2</v>
      </c>
      <c r="I16" s="261" t="str">
        <f>B19</f>
        <v>Sajdák, Sudol, Zdráhal, CZE/POL (SSZ)</v>
      </c>
      <c r="J16" s="261"/>
      <c r="K16" s="54" t="s">
        <v>2</v>
      </c>
      <c r="L16" s="262"/>
      <c r="M16" s="262"/>
      <c r="N16" s="54" t="s">
        <v>2</v>
      </c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56"/>
      <c r="AD16" s="250"/>
      <c r="AE16" s="250"/>
    </row>
    <row r="17" spans="1:33" ht="30" customHeight="1">
      <c r="A17" s="53" t="str">
        <f>VLOOKUP("B1",'zoznam hracov_list of players'!$A$8:$H$13,2,0)</f>
        <v>T04</v>
      </c>
      <c r="B17" s="61" t="str">
        <f>VLOOKUP("B1",'zoznam hracov_list of players'!A$8:H$13,8,0)</f>
        <v>Husvéthová, Melicherová, Sloboda, SVK3 (HMS)</v>
      </c>
      <c r="C17" s="73"/>
      <c r="D17" s="73"/>
      <c r="E17" s="73"/>
      <c r="F17" s="74"/>
      <c r="G17" s="74"/>
      <c r="H17" s="74"/>
      <c r="I17" s="74"/>
      <c r="J17" s="74"/>
      <c r="K17" s="74"/>
      <c r="L17" s="74"/>
      <c r="M17" s="74"/>
      <c r="N17" s="191"/>
      <c r="O17" s="267">
        <f>IF(SUM(C17:N17)=0,"",IF($C17&gt;$D17,1,0)+IF($F17&gt;$G17,1,0)+IF($I17&gt;$J17,1,0)+IF($L17&gt;$M17,1,0)+$E17+$H17+$K17+$N17)</f>
      </c>
      <c r="P17" s="267"/>
      <c r="Q17" s="268">
        <f>IF(SUM(C17:N17)=0,"",IF(C17="",0,1)+IF(F17="",0,1)+IF(I17="",0,1)+IF(L17="",0,1))</f>
      </c>
      <c r="R17" s="268"/>
      <c r="S17" s="77">
        <f aca="true" t="shared" si="1" ref="S17:T20">IF(AND(C17="",F17="",I17="",L17=""),"",N(C17)+N(F17)+N(I17)+N(L17))</f>
      </c>
      <c r="T17" s="77">
        <f t="shared" si="1"/>
      </c>
      <c r="U17" s="269">
        <f>O17</f>
      </c>
      <c r="V17" s="269"/>
      <c r="W17" s="269"/>
      <c r="X17" s="269"/>
      <c r="Y17" s="269">
        <f>IF(Q17="","",(S17-T17))</f>
      </c>
      <c r="Z17" s="269"/>
      <c r="AA17" s="269">
        <f>IF(Q17="","",S17)</f>
      </c>
      <c r="AB17" s="269"/>
      <c r="AC17" s="51">
        <f>IF(SUM(C17:N17)=0,0,U17*1000000+Y17*1000+AA17+30*W17)</f>
        <v>0</v>
      </c>
      <c r="AD17" s="271">
        <f>IF(AC17=0,"",IF(LARGE(AC$17:AC$20,1)=AC17,1,IF(LARGE(AC$17:AC$20,2)=AC17,2,IF(LARGE(AC$17:AC$20,3)=AC17,3,IF(LARGE(AC$17:AC$20,4)=AC17,4,-1)))))</f>
      </c>
      <c r="AE17" s="271"/>
      <c r="AF17"/>
      <c r="AG17"/>
    </row>
    <row r="18" spans="1:33" ht="30" customHeight="1">
      <c r="A18" s="53" t="str">
        <f>VLOOKUP("B2",'zoznam hracov_list of players'!$A$8:$H$13,2,0)</f>
        <v>T05</v>
      </c>
      <c r="B18" s="61" t="str">
        <f>VLOOKUP("B2",'zoznam hracov_list of players'!A$8:H$13,8,0)</f>
        <v>Bartek, Minarech, Novota, SVK4 (BMN)</v>
      </c>
      <c r="C18" s="76">
        <f>IF(G17="","",G17)</f>
      </c>
      <c r="D18" s="76">
        <f>IF(F17="","",F17)</f>
      </c>
      <c r="E18" s="76"/>
      <c r="F18" s="73"/>
      <c r="G18" s="73"/>
      <c r="H18" s="73"/>
      <c r="I18" s="74"/>
      <c r="J18" s="74"/>
      <c r="K18" s="74"/>
      <c r="L18" s="74"/>
      <c r="M18" s="74"/>
      <c r="N18" s="191"/>
      <c r="O18" s="267">
        <f>IF(SUM(C18:N18)=0,"",IF($C18&gt;$D18,1,0)+IF($F18&gt;$G18,1,0)+IF($I18&gt;$J18,1,0)+IF($L18&gt;$M18,1,0)+$E18+$H18+$K18+$N18)</f>
      </c>
      <c r="P18" s="267"/>
      <c r="Q18" s="268">
        <f>IF(SUM(C18:N18)=0,"",IF(C18="",0,1)+IF(F18="",0,1)+IF(I18="",0,1)+IF(L18="",0,1))</f>
      </c>
      <c r="R18" s="268"/>
      <c r="S18" s="77">
        <f t="shared" si="1"/>
      </c>
      <c r="T18" s="77">
        <f t="shared" si="1"/>
      </c>
      <c r="U18" s="269">
        <f>O18</f>
      </c>
      <c r="V18" s="269"/>
      <c r="W18" s="269"/>
      <c r="X18" s="269"/>
      <c r="Y18" s="269">
        <f>IF(Q18="","",(S18-T18))</f>
      </c>
      <c r="Z18" s="269"/>
      <c r="AA18" s="269">
        <f>IF(Q18="","",S18)</f>
      </c>
      <c r="AB18" s="269"/>
      <c r="AC18" s="51">
        <f>IF(SUM(C18:N18)=0,0,U18*1000000+Y18*1000+AA18+30*W18)</f>
        <v>0</v>
      </c>
      <c r="AD18" s="271">
        <f>IF(AC18=0,"",IF(LARGE(AC$17:AC$20,1)=AC18,1,IF(LARGE(AC$17:AC$20,2)=AC18,2,IF(LARGE(AC$17:AC$20,3)=AC18,3,IF(LARGE(AC$17:AC$20,4)=AC18,4,-1)))))</f>
      </c>
      <c r="AE18" s="271"/>
      <c r="AF18"/>
      <c r="AG18"/>
    </row>
    <row r="19" spans="1:33" ht="30" customHeight="1">
      <c r="A19" s="53" t="str">
        <f>VLOOKUP("B3",'zoznam hracov_list of players'!$A$8:$H$13,2,0)</f>
        <v>T06</v>
      </c>
      <c r="B19" s="61" t="str">
        <f>VLOOKUP("B3",'zoznam hracov_list of players'!A$8:H$13,8,0)</f>
        <v>Sajdák, Sudol, Zdráhal, CZE/POL (SSZ)</v>
      </c>
      <c r="C19" s="76">
        <f>IF(J17="","",J17)</f>
      </c>
      <c r="D19" s="76">
        <f>IF(I17="","",I17)</f>
      </c>
      <c r="E19" s="76"/>
      <c r="F19" s="134">
        <f>IF(J18="","",J18)</f>
      </c>
      <c r="G19" s="76">
        <f>IF(I18="","",I18)</f>
      </c>
      <c r="H19" s="76"/>
      <c r="I19" s="73"/>
      <c r="J19" s="73"/>
      <c r="K19" s="73"/>
      <c r="L19" s="74"/>
      <c r="M19" s="74"/>
      <c r="N19" s="191"/>
      <c r="O19" s="267">
        <f>IF(SUM(C19:N19)=0,"",IF($C19&gt;$D19,1,0)+IF($F19&gt;$G19,1,0)+IF($I19&gt;$J19,1,0)+IF($L19&gt;$M19,1,0)+$E19+$H19+$K19+$N19)</f>
      </c>
      <c r="P19" s="267"/>
      <c r="Q19" s="268">
        <f>IF(SUM(C19:N19)=0,"",IF(C19="",0,1)+IF(F19="",0,1)+IF(I19="",0,1)+IF(L19="",0,1))</f>
      </c>
      <c r="R19" s="268"/>
      <c r="S19" s="77">
        <f t="shared" si="1"/>
      </c>
      <c r="T19" s="77">
        <f t="shared" si="1"/>
      </c>
      <c r="U19" s="269">
        <f>O19</f>
      </c>
      <c r="V19" s="269"/>
      <c r="W19" s="269"/>
      <c r="X19" s="269"/>
      <c r="Y19" s="269">
        <f>IF(Q19="","",(S19-T19))</f>
      </c>
      <c r="Z19" s="269"/>
      <c r="AA19" s="269">
        <f>IF(Q19="","",S19)</f>
      </c>
      <c r="AB19" s="269"/>
      <c r="AC19" s="51">
        <f>IF(SUM(C19:N19)=0,0,U19*1000000+Y19*1000+AA19+30*W19)</f>
        <v>0</v>
      </c>
      <c r="AD19" s="273">
        <f>IF(AC19=0,"",IF(LARGE(AC$17:AC$20,1)=AC19,1,IF(LARGE(AC$17:AC$20,2)=AC19,2,IF(LARGE(AC$17:AC$20,3)=AC19,3,IF(LARGE(AC$17:AC$20,4)=AC19,4,-1)))))</f>
      </c>
      <c r="AE19" s="273"/>
      <c r="AF19"/>
      <c r="AG19"/>
    </row>
    <row r="20" spans="1:34" ht="30" customHeight="1" hidden="1">
      <c r="A20" s="53" t="e">
        <f>VLOOKUP("B4",'zoznam hracov_list of players'!$A$8:$H$14,2,0)</f>
        <v>#N/A</v>
      </c>
      <c r="B20" s="61" t="e">
        <f>VLOOKUP("B4",'zoznam hracov_list of players'!A$8:H$14,13,0)</f>
        <v>#N/A</v>
      </c>
      <c r="C20" s="76"/>
      <c r="D20" s="76"/>
      <c r="E20" s="76"/>
      <c r="F20" s="76">
        <f>IF(M18="","",M18)</f>
      </c>
      <c r="G20" s="76">
        <f>IF(L18="","",L18)</f>
      </c>
      <c r="H20" s="76"/>
      <c r="I20" s="76">
        <f>IF(M19="","",M19)</f>
      </c>
      <c r="J20" s="76">
        <f>IF(L19="","",L19)</f>
      </c>
      <c r="K20" s="131"/>
      <c r="L20" s="132"/>
      <c r="M20" s="132"/>
      <c r="N20" s="193"/>
      <c r="O20" s="267">
        <f>IF(SUM(C20:N20)=0,"",IF($C20&gt;$D20,1,0)+IF($F20&gt;$G20,1,0)+IF($I20&gt;$J20,1,0)+IF($L20&gt;$M20,1,0)+$E20+$H20+$K20+$N20)</f>
      </c>
      <c r="P20" s="267"/>
      <c r="Q20" s="268">
        <f>IF(SUM(C20:N20)=0,"",IF(C20="",0,1)+IF(F20="",0,1)+IF(I20="",0,1)+IF(L20="",0,1))</f>
      </c>
      <c r="R20" s="268"/>
      <c r="S20" s="77">
        <f t="shared" si="1"/>
      </c>
      <c r="T20" s="77">
        <f t="shared" si="1"/>
      </c>
      <c r="U20" s="269">
        <f>O20</f>
      </c>
      <c r="V20" s="269"/>
      <c r="W20" s="269">
        <f>IF(O20="","",(Q20-R20))</f>
      </c>
      <c r="X20" s="269"/>
      <c r="Y20" s="269">
        <f>IF(Q20="","",(S20-T20))</f>
      </c>
      <c r="Z20" s="269"/>
      <c r="AA20" s="269">
        <f>IF(Q20="","",S20)</f>
      </c>
      <c r="AB20" s="269"/>
      <c r="AC20" s="51"/>
      <c r="AD20" s="275">
        <f>IF(AC20=0,"",IF(LARGE(AC$17:AC$20,1)=AC20,1,IF(LARGE(AC$17:AC$20,2)=AC20,2,IF(LARGE(AC$17:AC$20,3)=AC20,3,IF(LARGE(AC$17:AC$20,4)=AC20,4,-1)))))</f>
      </c>
      <c r="AE20" s="275"/>
      <c r="AF20" s="47"/>
      <c r="AG20" s="47"/>
      <c r="AH20" s="47"/>
    </row>
    <row r="21" spans="1:34" s="145" customFormat="1" ht="15.75" customHeight="1" hidden="1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8"/>
      <c r="L21" s="139"/>
      <c r="M21" s="139"/>
      <c r="N21" s="194"/>
      <c r="O21" s="141"/>
      <c r="P21" s="141"/>
      <c r="Q21" s="137"/>
      <c r="R21" s="137"/>
      <c r="S21" s="140"/>
      <c r="T21" s="140"/>
      <c r="U21" s="138"/>
      <c r="V21" s="138"/>
      <c r="W21" s="138"/>
      <c r="X21" s="138"/>
      <c r="Y21" s="138"/>
      <c r="Z21" s="138"/>
      <c r="AA21" s="138"/>
      <c r="AB21" s="138"/>
      <c r="AC21" s="142"/>
      <c r="AD21" s="143"/>
      <c r="AE21" s="143"/>
      <c r="AF21" s="144"/>
      <c r="AG21" s="144"/>
      <c r="AH21" s="144"/>
    </row>
    <row r="22" spans="1:33" ht="15" customHeight="1" hidden="1">
      <c r="A22" s="251" t="s">
        <v>50</v>
      </c>
      <c r="B22" s="251"/>
      <c r="C22" s="247" t="e">
        <f>A24</f>
        <v>#N/A</v>
      </c>
      <c r="D22" s="247"/>
      <c r="E22" s="54"/>
      <c r="F22" s="247" t="e">
        <f>A25</f>
        <v>#N/A</v>
      </c>
      <c r="G22" s="247"/>
      <c r="H22" s="54"/>
      <c r="I22" s="247" t="e">
        <f>A26</f>
        <v>#N/A</v>
      </c>
      <c r="J22" s="247"/>
      <c r="K22" s="54"/>
      <c r="L22" s="274"/>
      <c r="M22" s="274"/>
      <c r="N22" s="192"/>
      <c r="O22" s="248" t="s">
        <v>22</v>
      </c>
      <c r="P22" s="248"/>
      <c r="Q22" s="248" t="s">
        <v>23</v>
      </c>
      <c r="R22" s="248"/>
      <c r="S22" s="248" t="s">
        <v>24</v>
      </c>
      <c r="T22" s="248"/>
      <c r="U22" s="248" t="s">
        <v>51</v>
      </c>
      <c r="V22" s="248"/>
      <c r="W22" s="248" t="s">
        <v>52</v>
      </c>
      <c r="X22" s="248"/>
      <c r="Y22" s="248" t="s">
        <v>52</v>
      </c>
      <c r="Z22" s="248"/>
      <c r="AA22" s="248" t="s">
        <v>53</v>
      </c>
      <c r="AB22" s="248"/>
      <c r="AC22" s="56"/>
      <c r="AD22" s="250" t="s">
        <v>25</v>
      </c>
      <c r="AE22" s="250"/>
      <c r="AF22"/>
      <c r="AG22"/>
    </row>
    <row r="23" spans="1:31" s="1" customFormat="1" ht="57.75" customHeight="1" hidden="1">
      <c r="A23" s="251"/>
      <c r="B23" s="251"/>
      <c r="C23" s="247" t="e">
        <f>B24</f>
        <v>#N/A</v>
      </c>
      <c r="D23" s="247"/>
      <c r="E23" s="54" t="s">
        <v>2</v>
      </c>
      <c r="F23" s="247" t="e">
        <f>B25</f>
        <v>#N/A</v>
      </c>
      <c r="G23" s="247"/>
      <c r="H23" s="54" t="s">
        <v>2</v>
      </c>
      <c r="I23" s="247" t="e">
        <f>B26</f>
        <v>#N/A</v>
      </c>
      <c r="J23" s="247"/>
      <c r="K23" s="54" t="s">
        <v>2</v>
      </c>
      <c r="L23" s="274"/>
      <c r="M23" s="274"/>
      <c r="N23" s="54" t="s">
        <v>2</v>
      </c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56"/>
      <c r="AD23" s="250"/>
      <c r="AE23" s="250"/>
    </row>
    <row r="24" spans="1:33" ht="30" customHeight="1" hidden="1">
      <c r="A24" s="53" t="e">
        <f>VLOOKUP("C1",'zoznam hracov_list of players'!A$10:E$15,2,0)</f>
        <v>#N/A</v>
      </c>
      <c r="B24" s="61" t="e">
        <f>VLOOKUP("C1",'zoznam hracov_list of players'!A$10:H$17,6,0)</f>
        <v>#N/A</v>
      </c>
      <c r="C24" s="4"/>
      <c r="D24" s="4"/>
      <c r="E24" s="4"/>
      <c r="F24" s="49"/>
      <c r="G24" s="5"/>
      <c r="H24" s="5"/>
      <c r="I24" s="5"/>
      <c r="J24" s="5"/>
      <c r="K24" s="5"/>
      <c r="L24" s="5"/>
      <c r="M24" s="5"/>
      <c r="N24" s="191"/>
      <c r="O24" s="252">
        <f>IF(SUM(C24:N24)=0,"",IF($C24&gt;$D24,1,0)+IF($F24&gt;$G24,1,0)+IF($I24&gt;$J24,1,0)+IF($L24&gt;$M24,1,0)+$E24+$H24+$K24+$N24)</f>
      </c>
      <c r="P24" s="252"/>
      <c r="Q24" s="253">
        <f>IF(SUM(C24:N24)=0,"",IF(C24="",0,1)+IF(F24="",0,1)+IF(I24="",0,1)+IF(L24="",0,1))</f>
      </c>
      <c r="R24" s="253"/>
      <c r="S24" s="59">
        <f aca="true" t="shared" si="2" ref="S24:T26">IF(AND(C24="",F24="",I24="",L24=""),"",N(C24)+N(F24)+N(I24)+N(L24))</f>
      </c>
      <c r="T24" s="59">
        <f t="shared" si="2"/>
      </c>
      <c r="U24" s="254">
        <f>O24</f>
      </c>
      <c r="V24" s="254"/>
      <c r="W24" s="254">
        <f>IF(O24="","",(Q24-R24))</f>
      </c>
      <c r="X24" s="254"/>
      <c r="Y24" s="254">
        <f>IF(Q24="","",(S24-T24))</f>
      </c>
      <c r="Z24" s="254"/>
      <c r="AA24" s="254">
        <f>IF(Q24="","",S24)</f>
      </c>
      <c r="AB24" s="254"/>
      <c r="AC24" s="51">
        <f>IF(SUM(C24:N24)=0,0,U24*1000000+Y24*1000+AA24)</f>
        <v>0</v>
      </c>
      <c r="AD24" s="255">
        <f>IF(AC24=0,"",IF(LARGE($AC$24:$AC$26,1)=AC24,1,IF(LARGE($AC$24:$AC$26,2)=AC24,2,IF(LARGE($AC$24:$AC$26,3)=AC24,3,IF(LARGE($AC$24:$AC$26,4)=AC24,4,-1)))))</f>
      </c>
      <c r="AE24" s="255"/>
      <c r="AF24"/>
      <c r="AG24"/>
    </row>
    <row r="25" spans="1:33" ht="30" customHeight="1" hidden="1">
      <c r="A25" s="53" t="e">
        <f>VLOOKUP("C2",'zoznam hracov_list of players'!A$10:E$15,2,0)</f>
        <v>#N/A</v>
      </c>
      <c r="B25" s="61" t="e">
        <f>VLOOKUP("C2",'zoznam hracov_list of players'!A$10:H$17,6,0)</f>
        <v>#N/A</v>
      </c>
      <c r="C25" s="3">
        <f>IF(G24="","",G24)</f>
      </c>
      <c r="D25" s="60">
        <f>IF(F24="","",F24)</f>
      </c>
      <c r="E25" s="3"/>
      <c r="F25" s="4"/>
      <c r="G25" s="4"/>
      <c r="H25" s="4"/>
      <c r="I25" s="5"/>
      <c r="J25" s="5"/>
      <c r="K25" s="5"/>
      <c r="L25" s="5"/>
      <c r="M25" s="5"/>
      <c r="N25" s="191"/>
      <c r="O25" s="252">
        <f>IF(SUM(C25:N25)=0,"",IF($C25&gt;$D25,1,0)+IF($F25&gt;$G25,1,0)+IF($I25&gt;$J25,1,0)+IF($L25&gt;$M25,1,0)+$E25+$H25+$K25+$N25)</f>
      </c>
      <c r="P25" s="252"/>
      <c r="Q25" s="253">
        <f>IF(SUM(C25:N25)=0,"",IF(C25="",0,1)+IF(F25="",0,1)+IF(I25="",0,1)+IF(L25="",0,1))</f>
      </c>
      <c r="R25" s="253"/>
      <c r="S25" s="59">
        <f t="shared" si="2"/>
      </c>
      <c r="T25" s="59">
        <f t="shared" si="2"/>
      </c>
      <c r="U25" s="254">
        <f>O25</f>
      </c>
      <c r="V25" s="254"/>
      <c r="W25" s="256">
        <f>IF(O25="","",(Q25-R25))</f>
      </c>
      <c r="X25" s="256"/>
      <c r="Y25" s="256">
        <f>IF(Q25="","",(S25-T25))</f>
      </c>
      <c r="Z25" s="256"/>
      <c r="AA25" s="254">
        <f>IF(Q25="","",S25)</f>
      </c>
      <c r="AB25" s="254"/>
      <c r="AC25" s="51">
        <f>IF(SUM(C25:N25)=0,0,U25*1000000+Y25*1000+AA25)</f>
        <v>0</v>
      </c>
      <c r="AD25" s="255">
        <f>IF(AC25=0,"",IF(LARGE($AC$24:$AC$26,1)=AC25,1,IF(LARGE($AC$24:$AC$26,2)=AC25,2,IF(LARGE($AC$24:$AC$26,3)=AC25,3,IF(LARGE($AC$24:$AC$26,4)=AC25,4,-1)))))</f>
      </c>
      <c r="AE25" s="255"/>
      <c r="AF25"/>
      <c r="AG25"/>
    </row>
    <row r="26" spans="1:33" ht="30" customHeight="1" hidden="1">
      <c r="A26" s="53" t="e">
        <f>VLOOKUP("C3",'zoznam hracov_list of players'!A$10:E$15,2,0)</f>
        <v>#N/A</v>
      </c>
      <c r="B26" s="61" t="e">
        <f>VLOOKUP("C3",'zoznam hracov_list of players'!A$10:H$17,6,0)</f>
        <v>#N/A</v>
      </c>
      <c r="C26" s="3">
        <f>IF(J24="","",J24)</f>
      </c>
      <c r="D26" s="3">
        <f>IF(I24="","",I24)</f>
      </c>
      <c r="E26" s="3"/>
      <c r="F26" s="3">
        <f>IF(J25="","",J25)</f>
      </c>
      <c r="G26" s="3">
        <f>IF(I25="","",I25)</f>
      </c>
      <c r="H26" s="3"/>
      <c r="I26" s="4"/>
      <c r="J26" s="4"/>
      <c r="K26" s="4"/>
      <c r="L26" s="5"/>
      <c r="M26" s="5"/>
      <c r="N26" s="191"/>
      <c r="O26" s="252">
        <f>IF(SUM(C26:N26)=0,"",IF($C26&gt;$D26,1,0)+IF($F26&gt;$G26,1,0)+IF($I26&gt;$J26,1,0)+IF($L26&gt;$M26,1,0)+$E26+$H26+$K26+$N26)</f>
      </c>
      <c r="P26" s="252"/>
      <c r="Q26" s="253">
        <f>IF(SUM(C26:N26)=0,"",IF(C26="",0,1)+IF(F26="",0,1)+IF(I26="",0,1)+IF(L26="",0,1))</f>
      </c>
      <c r="R26" s="253"/>
      <c r="S26" s="59">
        <f t="shared" si="2"/>
      </c>
      <c r="T26" s="59">
        <f t="shared" si="2"/>
      </c>
      <c r="U26" s="254">
        <f>O26</f>
      </c>
      <c r="V26" s="254"/>
      <c r="W26" s="254">
        <f>IF(O26="","",(Q26-R26))</f>
      </c>
      <c r="X26" s="254"/>
      <c r="Y26" s="254">
        <f>IF(Q26="","",(S26-T26))</f>
      </c>
      <c r="Z26" s="254"/>
      <c r="AA26" s="254">
        <f>IF(Q26="","",S26)</f>
      </c>
      <c r="AB26" s="254"/>
      <c r="AC26" s="51">
        <f>IF(SUM(C26:N26)=0,0,U26*1000000+Y26*1000+AA26)</f>
        <v>0</v>
      </c>
      <c r="AD26" s="255">
        <f>IF(AC26=0,"",IF(LARGE($AC$24:$AC$26,1)=AC26,1,IF(LARGE($AC$24:$AC$26,2)=AC26,2,IF(LARGE($AC$24:$AC$26,3)=AC26,3,IF(LARGE($AC$24:$AC$26,4)=AC26,4,-1)))))</f>
      </c>
      <c r="AE26" s="255"/>
      <c r="AF26"/>
      <c r="AG26"/>
    </row>
    <row r="27" spans="1:34" ht="20.25" customHeight="1">
      <c r="A27" s="272" t="s">
        <v>262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47"/>
      <c r="AG27" s="47"/>
      <c r="AH27" s="47"/>
    </row>
  </sheetData>
  <sheetProtection/>
  <mergeCells count="134">
    <mergeCell ref="W17:X17"/>
    <mergeCell ref="W18:X18"/>
    <mergeCell ref="W19:X19"/>
    <mergeCell ref="W20:X20"/>
    <mergeCell ref="W22:X23"/>
    <mergeCell ref="W24:X24"/>
    <mergeCell ref="Y20:Z20"/>
    <mergeCell ref="AA20:AB20"/>
    <mergeCell ref="AD20:AE20"/>
    <mergeCell ref="L15:M15"/>
    <mergeCell ref="L16:M16"/>
    <mergeCell ref="O20:P20"/>
    <mergeCell ref="Q20:R20"/>
    <mergeCell ref="U20:V20"/>
    <mergeCell ref="O18:P18"/>
    <mergeCell ref="Q18:R18"/>
    <mergeCell ref="A27:AE27"/>
    <mergeCell ref="O19:P19"/>
    <mergeCell ref="Q19:R19"/>
    <mergeCell ref="U19:V19"/>
    <mergeCell ref="Y19:Z19"/>
    <mergeCell ref="AA19:AB19"/>
    <mergeCell ref="AD19:AE19"/>
    <mergeCell ref="L22:M23"/>
    <mergeCell ref="O26:P26"/>
    <mergeCell ref="Q26:R26"/>
    <mergeCell ref="U18:V18"/>
    <mergeCell ref="Y18:Z18"/>
    <mergeCell ref="AA18:AB18"/>
    <mergeCell ref="AD18:AE18"/>
    <mergeCell ref="AD15:AE16"/>
    <mergeCell ref="O17:P17"/>
    <mergeCell ref="Q17:R17"/>
    <mergeCell ref="U17:V17"/>
    <mergeCell ref="Y17:Z17"/>
    <mergeCell ref="AA17:AB17"/>
    <mergeCell ref="AD17:AE17"/>
    <mergeCell ref="Q15:R16"/>
    <mergeCell ref="S15:T16"/>
    <mergeCell ref="U15:V16"/>
    <mergeCell ref="A15:B16"/>
    <mergeCell ref="C15:D15"/>
    <mergeCell ref="F15:G15"/>
    <mergeCell ref="I15:J15"/>
    <mergeCell ref="O15:P16"/>
    <mergeCell ref="C16:D16"/>
    <mergeCell ref="F16:G16"/>
    <mergeCell ref="I16:J16"/>
    <mergeCell ref="O13:P13"/>
    <mergeCell ref="Q13:R13"/>
    <mergeCell ref="U13:V13"/>
    <mergeCell ref="Y13:Z13"/>
    <mergeCell ref="Y15:Z16"/>
    <mergeCell ref="W13:X13"/>
    <mergeCell ref="W15:X16"/>
    <mergeCell ref="AA13:AB13"/>
    <mergeCell ref="AD13:AE13"/>
    <mergeCell ref="O12:P12"/>
    <mergeCell ref="Q12:R12"/>
    <mergeCell ref="U12:V12"/>
    <mergeCell ref="Y12:Z12"/>
    <mergeCell ref="AA12:AB12"/>
    <mergeCell ref="AD12:AE12"/>
    <mergeCell ref="W12:X12"/>
    <mergeCell ref="O11:P11"/>
    <mergeCell ref="Q11:R11"/>
    <mergeCell ref="U11:V11"/>
    <mergeCell ref="Y11:Z11"/>
    <mergeCell ref="AA11:AB11"/>
    <mergeCell ref="AD11:AE11"/>
    <mergeCell ref="W11:X11"/>
    <mergeCell ref="Q9:R10"/>
    <mergeCell ref="S9:T10"/>
    <mergeCell ref="U9:V10"/>
    <mergeCell ref="Y9:Z10"/>
    <mergeCell ref="AA9:AB10"/>
    <mergeCell ref="AD9:AE10"/>
    <mergeCell ref="W9:X10"/>
    <mergeCell ref="A9:B10"/>
    <mergeCell ref="C9:D9"/>
    <mergeCell ref="F9:G9"/>
    <mergeCell ref="I9:J9"/>
    <mergeCell ref="O9:P10"/>
    <mergeCell ref="C10:D10"/>
    <mergeCell ref="F10:G10"/>
    <mergeCell ref="I10:J10"/>
    <mergeCell ref="L9:M10"/>
    <mergeCell ref="O25:P25"/>
    <mergeCell ref="Q25:R25"/>
    <mergeCell ref="U25:V25"/>
    <mergeCell ref="Y25:Z25"/>
    <mergeCell ref="AA25:AB25"/>
    <mergeCell ref="AD25:AE25"/>
    <mergeCell ref="W25:X25"/>
    <mergeCell ref="Y24:Z24"/>
    <mergeCell ref="AA24:AB24"/>
    <mergeCell ref="AD24:AE24"/>
    <mergeCell ref="U26:V26"/>
    <mergeCell ref="Y26:Z26"/>
    <mergeCell ref="AA26:AB26"/>
    <mergeCell ref="AD26:AE26"/>
    <mergeCell ref="W26:X26"/>
    <mergeCell ref="Q24:R24"/>
    <mergeCell ref="U24:V24"/>
    <mergeCell ref="Q22:R23"/>
    <mergeCell ref="S22:T23"/>
    <mergeCell ref="U22:V23"/>
    <mergeCell ref="F22:G22"/>
    <mergeCell ref="A22:B23"/>
    <mergeCell ref="C22:D22"/>
    <mergeCell ref="C23:D23"/>
    <mergeCell ref="F23:G23"/>
    <mergeCell ref="I23:J23"/>
    <mergeCell ref="O24:P24"/>
    <mergeCell ref="F3:AE3"/>
    <mergeCell ref="A4:E4"/>
    <mergeCell ref="Y22:Z23"/>
    <mergeCell ref="AA22:AB23"/>
    <mergeCell ref="AD22:AE23"/>
    <mergeCell ref="F5:AE5"/>
    <mergeCell ref="A6:E6"/>
    <mergeCell ref="F6:AE6"/>
    <mergeCell ref="A7:E7"/>
    <mergeCell ref="F7:AE7"/>
    <mergeCell ref="F4:AE4"/>
    <mergeCell ref="A5:E5"/>
    <mergeCell ref="I22:J22"/>
    <mergeCell ref="O22:P23"/>
    <mergeCell ref="AA15:AB16"/>
    <mergeCell ref="A1:E1"/>
    <mergeCell ref="F1:AE1"/>
    <mergeCell ref="A2:E2"/>
    <mergeCell ref="F2:AE2"/>
    <mergeCell ref="A3:E3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1">
      <selection activeCell="AU85" sqref="AU85:BC88"/>
    </sheetView>
  </sheetViews>
  <sheetFormatPr defaultColWidth="9.140625" defaultRowHeight="3.75" customHeight="1"/>
  <cols>
    <col min="1" max="1" width="1.7109375" style="88" customWidth="1"/>
    <col min="2" max="10" width="1.7109375" style="10" customWidth="1"/>
    <col min="11" max="11" width="0.71875" style="10" customWidth="1"/>
    <col min="12" max="12" width="0.42578125" style="10" customWidth="1"/>
    <col min="13" max="13" width="0.71875" style="10" customWidth="1"/>
    <col min="14" max="14" width="2.57421875" style="10" customWidth="1"/>
    <col min="15" max="20" width="1.7109375" style="10" customWidth="1"/>
    <col min="21" max="21" width="8.57421875" style="88" customWidth="1"/>
    <col min="22" max="24" width="1.7109375" style="10" customWidth="1"/>
    <col min="25" max="25" width="1.1484375" style="10" customWidth="1"/>
    <col min="26" max="34" width="1.7109375" style="10" customWidth="1"/>
    <col min="35" max="35" width="6.00390625" style="10" customWidth="1"/>
    <col min="36" max="38" width="1.7109375" style="10" customWidth="1"/>
    <col min="39" max="39" width="1.7109375" style="88" customWidth="1"/>
    <col min="40" max="40" width="9.140625" style="10" customWidth="1"/>
    <col min="41" max="48" width="1.7109375" style="10" customWidth="1"/>
    <col min="49" max="49" width="7.28125" style="10" customWidth="1"/>
    <col min="50" max="64" width="1.7109375" style="10" customWidth="1"/>
    <col min="65" max="65" width="6.28125" style="10" customWidth="1"/>
    <col min="66" max="159" width="1.7109375" style="10" customWidth="1"/>
    <col min="160" max="16384" width="9.140625" style="10" customWidth="1"/>
  </cols>
  <sheetData>
    <row r="1" spans="8:86" ht="3.75" customHeight="1"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92"/>
      <c r="V1" s="39"/>
      <c r="W1" s="39"/>
      <c r="X1" s="39"/>
      <c r="Y1" s="39"/>
      <c r="Z1" s="39"/>
      <c r="AA1" s="39"/>
      <c r="AB1" s="39"/>
      <c r="AC1" s="39"/>
      <c r="AD1" s="43"/>
      <c r="AE1" s="39"/>
      <c r="AF1" s="39"/>
      <c r="AG1" s="39"/>
      <c r="AH1" s="39"/>
      <c r="AI1" s="39"/>
      <c r="AJ1" s="39"/>
      <c r="AK1" s="39"/>
      <c r="AL1" s="39"/>
      <c r="AM1" s="92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</row>
    <row r="2" spans="8:86" ht="3.75" customHeight="1"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92"/>
      <c r="V2" s="39"/>
      <c r="W2" s="39"/>
      <c r="X2" s="39"/>
      <c r="Y2" s="39"/>
      <c r="Z2" s="39"/>
      <c r="AA2" s="39"/>
      <c r="AB2" s="39"/>
      <c r="AC2" s="39"/>
      <c r="AD2" s="43"/>
      <c r="AE2" s="39"/>
      <c r="AF2" s="39"/>
      <c r="AG2" s="39"/>
      <c r="AH2" s="39"/>
      <c r="AI2" s="39"/>
      <c r="AJ2" s="39"/>
      <c r="AK2" s="39"/>
      <c r="AL2" s="39"/>
      <c r="AM2" s="92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</row>
    <row r="3" spans="2:86" ht="3.75" customHeight="1">
      <c r="B3" s="276" t="s">
        <v>21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7" t="s">
        <v>264</v>
      </c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</row>
    <row r="4" spans="2:86" ht="3.75" customHeight="1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</row>
    <row r="5" spans="2:86" ht="3.75" customHeight="1"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</row>
    <row r="6" spans="2:86" ht="3.75" customHeight="1"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</row>
    <row r="7" spans="8:86" ht="3.75" customHeight="1">
      <c r="H7" s="39"/>
      <c r="I7" s="39"/>
      <c r="J7" s="39"/>
      <c r="K7" s="39"/>
      <c r="L7" s="39"/>
      <c r="M7" s="39"/>
      <c r="N7" s="39"/>
      <c r="O7" s="39"/>
      <c r="P7" s="39"/>
      <c r="Q7" s="18"/>
      <c r="R7" s="18"/>
      <c r="S7" s="18"/>
      <c r="T7" s="18"/>
      <c r="U7" s="93"/>
      <c r="V7" s="18"/>
      <c r="W7" s="18"/>
      <c r="X7" s="18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94"/>
      <c r="AN7" s="42"/>
      <c r="AO7" s="42"/>
      <c r="AP7" s="42"/>
      <c r="AQ7" s="42"/>
      <c r="AR7" s="42"/>
      <c r="AS7" s="42"/>
      <c r="AT7" s="42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</row>
    <row r="8" spans="26:101" ht="3.75" customHeight="1"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BM8" s="39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18"/>
      <c r="CH8" s="18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11"/>
      <c r="CT8" s="11"/>
      <c r="CU8" s="11"/>
      <c r="CV8" s="11"/>
      <c r="CW8" s="11"/>
    </row>
    <row r="9" spans="7:101" ht="3.75" customHeight="1"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N9" s="278" t="s">
        <v>265</v>
      </c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13"/>
      <c r="BA9" s="13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18"/>
      <c r="CH9" s="18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11"/>
      <c r="CT9" s="11"/>
      <c r="CU9" s="11"/>
      <c r="CV9" s="11"/>
      <c r="CW9" s="11"/>
    </row>
    <row r="10" spans="7:101" ht="3.75" customHeight="1"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13"/>
      <c r="BA10" s="13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18"/>
      <c r="CH10" s="18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11"/>
      <c r="CT10" s="11"/>
      <c r="CU10" s="11"/>
      <c r="CV10" s="11"/>
      <c r="CW10" s="11"/>
    </row>
    <row r="11" spans="7:101" ht="3.75" customHeight="1"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13"/>
      <c r="BA11" s="13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18"/>
      <c r="CH11" s="18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11"/>
      <c r="CT11" s="11"/>
      <c r="CU11" s="11"/>
      <c r="CV11" s="11"/>
      <c r="CW11" s="11"/>
    </row>
    <row r="12" spans="7:101" ht="3.75" customHeight="1"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13"/>
      <c r="BA12" s="13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11"/>
      <c r="CT12" s="11"/>
      <c r="CU12" s="11"/>
      <c r="CV12" s="11"/>
      <c r="CW12" s="11"/>
    </row>
    <row r="13" spans="7:101" ht="3.75" customHeight="1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V13" s="13"/>
      <c r="W13" s="13"/>
      <c r="X13" s="13"/>
      <c r="Y13" s="13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13"/>
      <c r="BA13" s="13"/>
      <c r="BB13" s="26"/>
      <c r="BC13" s="25"/>
      <c r="BD13" s="12"/>
      <c r="BE13" s="12"/>
      <c r="BF13" s="12"/>
      <c r="BG13" s="12"/>
      <c r="BH13" s="12"/>
      <c r="BI13" s="12"/>
      <c r="BJ13" s="12"/>
      <c r="BK13" s="12"/>
      <c r="BL13" s="13"/>
      <c r="BM13" s="13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11"/>
      <c r="CT13" s="11"/>
      <c r="CU13" s="11"/>
      <c r="CV13" s="11"/>
      <c r="CW13" s="11"/>
    </row>
    <row r="14" spans="7:101" ht="15" customHeight="1"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V14" s="13"/>
      <c r="W14" s="13"/>
      <c r="X14" s="13"/>
      <c r="Y14" s="13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13"/>
      <c r="BA14" s="13"/>
      <c r="BB14" s="279" t="s">
        <v>6</v>
      </c>
      <c r="BC14" s="279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11"/>
      <c r="CT14" s="11"/>
      <c r="CU14" s="11"/>
      <c r="CV14" s="11"/>
      <c r="CW14" s="11"/>
    </row>
    <row r="15" spans="7:101" ht="3.75" customHeight="1"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V15" s="13"/>
      <c r="W15" s="13"/>
      <c r="X15" s="13"/>
      <c r="Y15" s="13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13"/>
      <c r="BA15" s="13"/>
      <c r="BB15" s="279"/>
      <c r="BC15" s="279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11"/>
      <c r="CT15" s="11"/>
      <c r="CU15" s="11"/>
      <c r="CV15" s="11"/>
      <c r="CW15" s="11"/>
    </row>
    <row r="16" spans="7:101" ht="3.75" customHeight="1"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V16" s="13"/>
      <c r="W16" s="13"/>
      <c r="X16" s="13"/>
      <c r="Y16" s="13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13"/>
      <c r="BA16" s="13"/>
      <c r="BB16" s="279"/>
      <c r="BC16" s="279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1"/>
      <c r="CT16" s="11"/>
      <c r="CU16" s="11"/>
      <c r="CV16" s="11"/>
      <c r="CW16" s="11"/>
    </row>
    <row r="17" spans="7:101" ht="3.75" customHeight="1"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V17" s="13"/>
      <c r="W17" s="13"/>
      <c r="X17" s="13"/>
      <c r="Y17" s="13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13"/>
      <c r="BA17" s="13"/>
      <c r="BB17" s="279"/>
      <c r="BC17" s="279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11"/>
      <c r="CT17" s="11"/>
      <c r="CU17" s="11"/>
      <c r="CV17" s="11"/>
      <c r="CW17" s="11"/>
    </row>
    <row r="18" spans="1:101" ht="15" customHeight="1">
      <c r="A18" s="89"/>
      <c r="B18" s="23"/>
      <c r="C18" s="23"/>
      <c r="D18" s="31"/>
      <c r="E18" s="31"/>
      <c r="F18" s="31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89"/>
      <c r="V18" s="30"/>
      <c r="W18" s="30"/>
      <c r="X18" s="12"/>
      <c r="Y18" s="12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13"/>
      <c r="BA18" s="13"/>
      <c r="BB18" s="14"/>
      <c r="BC18" s="25"/>
      <c r="BD18" s="123"/>
      <c r="BE18" s="123"/>
      <c r="BF18" s="123"/>
      <c r="BG18" s="123"/>
      <c r="BH18" s="123"/>
      <c r="BI18" s="123"/>
      <c r="BJ18" s="123"/>
      <c r="BK18" s="123"/>
      <c r="BL18" s="124"/>
      <c r="BM18" s="124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11"/>
      <c r="CT18" s="11"/>
      <c r="CU18" s="11"/>
      <c r="CV18" s="11"/>
      <c r="CW18" s="11"/>
    </row>
    <row r="19" spans="1:101" ht="15" customHeight="1">
      <c r="A19" s="89"/>
      <c r="B19" s="23"/>
      <c r="C19" s="23"/>
      <c r="D19" s="31"/>
      <c r="E19" s="31"/>
      <c r="F19" s="31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89"/>
      <c r="V19" s="30"/>
      <c r="W19" s="30"/>
      <c r="X19" s="12"/>
      <c r="Y19" s="12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13"/>
      <c r="BA19" s="13"/>
      <c r="BB19" s="279" t="s">
        <v>7</v>
      </c>
      <c r="BC19" s="279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11"/>
      <c r="CT19" s="11"/>
      <c r="CU19" s="11"/>
      <c r="CV19" s="11"/>
      <c r="CW19" s="11"/>
    </row>
    <row r="20" spans="1:101" ht="3.75" customHeight="1">
      <c r="A20" s="89"/>
      <c r="B20" s="23"/>
      <c r="C20" s="23"/>
      <c r="D20" s="31"/>
      <c r="E20" s="31"/>
      <c r="F20" s="31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89"/>
      <c r="V20" s="30"/>
      <c r="W20" s="30"/>
      <c r="X20" s="14"/>
      <c r="Y20" s="12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7"/>
      <c r="AL20" s="25"/>
      <c r="AM20" s="92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5"/>
      <c r="BA20" s="13"/>
      <c r="BB20" s="279"/>
      <c r="BC20" s="279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11"/>
      <c r="CT20" s="11"/>
      <c r="CU20" s="11"/>
      <c r="CV20" s="11"/>
      <c r="CW20" s="11"/>
    </row>
    <row r="21" spans="1:101" ht="3.75" customHeight="1">
      <c r="A21" s="89"/>
      <c r="B21" s="23"/>
      <c r="C21" s="23"/>
      <c r="D21" s="31"/>
      <c r="E21" s="31"/>
      <c r="F21" s="31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89" t="str">
        <f>V21&amp;" "&amp;Z21</f>
        <v>1. A </v>
      </c>
      <c r="V21" s="281" t="s">
        <v>11</v>
      </c>
      <c r="W21" s="281"/>
      <c r="X21" s="281"/>
      <c r="Y21" s="281"/>
      <c r="Z21" s="282"/>
      <c r="AA21" s="280"/>
      <c r="AB21" s="280"/>
      <c r="AC21" s="280"/>
      <c r="AD21" s="280"/>
      <c r="AE21" s="280"/>
      <c r="AF21" s="280"/>
      <c r="AG21" s="280"/>
      <c r="AH21" s="280"/>
      <c r="AI21" s="280"/>
      <c r="AJ21" s="283"/>
      <c r="AK21" s="283"/>
      <c r="AL21" s="25"/>
      <c r="AM21" s="92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5"/>
      <c r="BA21" s="13"/>
      <c r="BB21" s="279"/>
      <c r="BC21" s="279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1"/>
      <c r="CT21" s="11"/>
      <c r="CU21" s="11"/>
      <c r="CV21" s="11"/>
      <c r="CW21" s="11"/>
    </row>
    <row r="22" spans="1:101" ht="3.75" customHeight="1">
      <c r="A22" s="90"/>
      <c r="B22" s="11"/>
      <c r="C22" s="11"/>
      <c r="D22" s="11"/>
      <c r="E22" s="11"/>
      <c r="F22" s="11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  <c r="S22" s="12"/>
      <c r="T22" s="12"/>
      <c r="U22" s="93"/>
      <c r="V22" s="281"/>
      <c r="W22" s="281"/>
      <c r="X22" s="281"/>
      <c r="Y22" s="281"/>
      <c r="Z22" s="282"/>
      <c r="AA22" s="280"/>
      <c r="AB22" s="280"/>
      <c r="AC22" s="280"/>
      <c r="AD22" s="280"/>
      <c r="AE22" s="280"/>
      <c r="AF22" s="280"/>
      <c r="AG22" s="280"/>
      <c r="AH22" s="280"/>
      <c r="AI22" s="280"/>
      <c r="AJ22" s="283"/>
      <c r="AK22" s="283"/>
      <c r="AL22" s="40"/>
      <c r="AM22" s="92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5"/>
      <c r="BA22" s="13"/>
      <c r="BB22" s="279"/>
      <c r="BC22" s="279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11"/>
      <c r="CT22" s="11"/>
      <c r="CU22" s="11"/>
      <c r="CV22" s="11"/>
      <c r="CW22" s="11"/>
    </row>
    <row r="23" spans="1:101" ht="15" customHeight="1">
      <c r="A23" s="90"/>
      <c r="B23" s="11"/>
      <c r="C23" s="11"/>
      <c r="D23" s="11"/>
      <c r="E23" s="11"/>
      <c r="F23" s="11"/>
      <c r="G23" s="1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  <c r="S23" s="12"/>
      <c r="T23" s="12"/>
      <c r="U23" s="93"/>
      <c r="V23" s="281"/>
      <c r="W23" s="281"/>
      <c r="X23" s="281"/>
      <c r="Y23" s="281"/>
      <c r="Z23" s="282"/>
      <c r="AA23" s="280"/>
      <c r="AB23" s="280"/>
      <c r="AC23" s="280"/>
      <c r="AD23" s="280"/>
      <c r="AE23" s="280"/>
      <c r="AF23" s="280"/>
      <c r="AG23" s="280"/>
      <c r="AH23" s="280"/>
      <c r="AI23" s="280"/>
      <c r="AJ23" s="283"/>
      <c r="AK23" s="283"/>
      <c r="AL23" s="284"/>
      <c r="AM23" s="92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5"/>
      <c r="BA23" s="13"/>
      <c r="BB23" s="13"/>
      <c r="BC23" s="25"/>
      <c r="BD23" s="123"/>
      <c r="BE23" s="123"/>
      <c r="BF23" s="123"/>
      <c r="BG23" s="123"/>
      <c r="BH23" s="123"/>
      <c r="BI23" s="123"/>
      <c r="BJ23" s="123"/>
      <c r="BK23" s="123"/>
      <c r="BL23" s="124"/>
      <c r="BM23" s="124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11"/>
      <c r="CT23" s="11"/>
      <c r="CU23" s="11"/>
      <c r="CV23" s="11"/>
      <c r="CW23" s="11"/>
    </row>
    <row r="24" spans="1:101" ht="3.75" customHeight="1">
      <c r="A24" s="89"/>
      <c r="B24" s="23"/>
      <c r="C24" s="23"/>
      <c r="D24" s="31"/>
      <c r="E24" s="31"/>
      <c r="F24" s="31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89"/>
      <c r="V24" s="281"/>
      <c r="W24" s="281"/>
      <c r="X24" s="281"/>
      <c r="Y24" s="281"/>
      <c r="Z24" s="282"/>
      <c r="AA24" s="280"/>
      <c r="AB24" s="280"/>
      <c r="AC24" s="280"/>
      <c r="AD24" s="280"/>
      <c r="AE24" s="280"/>
      <c r="AF24" s="280"/>
      <c r="AG24" s="280"/>
      <c r="AH24" s="280"/>
      <c r="AI24" s="280"/>
      <c r="AJ24" s="283"/>
      <c r="AK24" s="283"/>
      <c r="AL24" s="284"/>
      <c r="AM24" s="92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5"/>
      <c r="BA24" s="13"/>
      <c r="BB24" s="279" t="s">
        <v>8</v>
      </c>
      <c r="BC24" s="279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11"/>
      <c r="CT24" s="11"/>
      <c r="CU24" s="11"/>
      <c r="CV24" s="11"/>
      <c r="CW24" s="11"/>
    </row>
    <row r="25" spans="1:101" ht="15" customHeight="1">
      <c r="A25" s="89"/>
      <c r="B25" s="23"/>
      <c r="C25" s="23"/>
      <c r="D25" s="31"/>
      <c r="E25" s="31"/>
      <c r="F25" s="31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89"/>
      <c r="V25" s="30"/>
      <c r="W25" s="30"/>
      <c r="X25" s="14"/>
      <c r="Y25" s="1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28"/>
      <c r="AK25" s="27"/>
      <c r="AL25" s="284"/>
      <c r="AM25" s="92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25"/>
      <c r="BA25" s="13"/>
      <c r="BB25" s="279"/>
      <c r="BC25" s="279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11"/>
      <c r="CT25" s="11"/>
      <c r="CU25" s="11"/>
      <c r="CV25" s="11"/>
      <c r="CW25" s="11"/>
    </row>
    <row r="26" spans="1:101" ht="3.75" customHeight="1">
      <c r="A26" s="89"/>
      <c r="B26" s="23"/>
      <c r="C26" s="23"/>
      <c r="D26" s="31"/>
      <c r="E26" s="31"/>
      <c r="F26" s="31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89"/>
      <c r="V26" s="30"/>
      <c r="W26" s="30"/>
      <c r="X26" s="12"/>
      <c r="Y26" s="1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28"/>
      <c r="AK26" s="27"/>
      <c r="AL26" s="105"/>
      <c r="AM26" s="92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25"/>
      <c r="BA26" s="13"/>
      <c r="BB26" s="279"/>
      <c r="BC26" s="279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1"/>
      <c r="CT26" s="11"/>
      <c r="CU26" s="11"/>
      <c r="CV26" s="11"/>
      <c r="CW26" s="11"/>
    </row>
    <row r="27" spans="1:101" ht="3.75" customHeight="1">
      <c r="A27" s="89"/>
      <c r="B27" s="23"/>
      <c r="C27" s="23"/>
      <c r="D27" s="31"/>
      <c r="E27" s="31"/>
      <c r="F27" s="31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89"/>
      <c r="V27" s="30"/>
      <c r="W27" s="30"/>
      <c r="X27" s="12"/>
      <c r="Y27" s="1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28"/>
      <c r="AK27" s="27"/>
      <c r="AL27" s="105"/>
      <c r="AM27" s="89" t="str">
        <f>AN27&amp;" "&amp;AO27</f>
        <v>1. Finalist </v>
      </c>
      <c r="AN27" s="285" t="s">
        <v>42</v>
      </c>
      <c r="AO27" s="288"/>
      <c r="AP27" s="289"/>
      <c r="AQ27" s="289"/>
      <c r="AR27" s="289"/>
      <c r="AS27" s="289"/>
      <c r="AT27" s="289"/>
      <c r="AU27" s="289"/>
      <c r="AV27" s="289"/>
      <c r="AW27" s="290"/>
      <c r="AX27" s="297"/>
      <c r="AY27" s="297"/>
      <c r="AZ27" s="25"/>
      <c r="BA27" s="13"/>
      <c r="BB27" s="279"/>
      <c r="BC27" s="279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11"/>
      <c r="CT27" s="11"/>
      <c r="CU27" s="11"/>
      <c r="CV27" s="11"/>
      <c r="CW27" s="11"/>
    </row>
    <row r="28" spans="1:101" ht="3.75" customHeight="1">
      <c r="A28" s="90"/>
      <c r="B28" s="11"/>
      <c r="C28" s="11"/>
      <c r="D28" s="11"/>
      <c r="E28" s="11"/>
      <c r="F28" s="11"/>
      <c r="G28" s="1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2"/>
      <c r="S28" s="12"/>
      <c r="T28" s="12"/>
      <c r="U28" s="93"/>
      <c r="V28" s="12"/>
      <c r="W28" s="29"/>
      <c r="X28" s="12"/>
      <c r="Y28" s="1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28"/>
      <c r="AK28" s="27"/>
      <c r="AL28" s="105"/>
      <c r="AM28" s="95"/>
      <c r="AN28" s="286"/>
      <c r="AO28" s="291"/>
      <c r="AP28" s="292"/>
      <c r="AQ28" s="292"/>
      <c r="AR28" s="292"/>
      <c r="AS28" s="292"/>
      <c r="AT28" s="292"/>
      <c r="AU28" s="292"/>
      <c r="AV28" s="292"/>
      <c r="AW28" s="293"/>
      <c r="AX28" s="297"/>
      <c r="AY28" s="297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12"/>
      <c r="BN28" s="39"/>
      <c r="BO28" s="17"/>
      <c r="BP28" s="17"/>
      <c r="BQ28" s="17"/>
      <c r="BR28" s="17"/>
      <c r="BS28" s="17"/>
      <c r="BT28" s="17"/>
      <c r="BU28" s="17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11"/>
      <c r="CT28" s="11"/>
      <c r="CU28" s="11"/>
      <c r="CV28" s="11"/>
      <c r="CW28" s="11"/>
    </row>
    <row r="29" spans="1:101" ht="15" customHeight="1">
      <c r="A29" s="90"/>
      <c r="B29" s="11"/>
      <c r="C29" s="11"/>
      <c r="D29" s="11"/>
      <c r="E29" s="11"/>
      <c r="F29" s="11"/>
      <c r="G29" s="12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2"/>
      <c r="S29" s="12"/>
      <c r="T29" s="12"/>
      <c r="U29" s="93"/>
      <c r="V29" s="12"/>
      <c r="W29" s="29"/>
      <c r="X29" s="12"/>
      <c r="Y29" s="1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28"/>
      <c r="AK29" s="27"/>
      <c r="AL29" s="105"/>
      <c r="AM29" s="92"/>
      <c r="AN29" s="286"/>
      <c r="AO29" s="291"/>
      <c r="AP29" s="292"/>
      <c r="AQ29" s="292"/>
      <c r="AR29" s="292"/>
      <c r="AS29" s="292"/>
      <c r="AT29" s="292"/>
      <c r="AU29" s="292"/>
      <c r="AV29" s="292"/>
      <c r="AW29" s="293"/>
      <c r="AX29" s="297"/>
      <c r="AY29" s="297"/>
      <c r="AZ29" s="284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12"/>
      <c r="BM29" s="14"/>
      <c r="BN29" s="23"/>
      <c r="BO29" s="23"/>
      <c r="BP29" s="23"/>
      <c r="BQ29" s="23"/>
      <c r="BR29" s="23"/>
      <c r="BS29" s="23"/>
      <c r="BT29" s="23"/>
      <c r="BU29" s="23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11"/>
      <c r="CT29" s="11"/>
      <c r="CU29" s="11"/>
      <c r="CV29" s="11"/>
      <c r="CW29" s="11"/>
    </row>
    <row r="30" spans="1:101" ht="3.75" customHeight="1">
      <c r="A30" s="89"/>
      <c r="B30" s="23"/>
      <c r="C30" s="23"/>
      <c r="D30" s="31"/>
      <c r="E30" s="31"/>
      <c r="F30" s="31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89"/>
      <c r="V30" s="30"/>
      <c r="W30" s="30"/>
      <c r="X30" s="12"/>
      <c r="Y30" s="1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28"/>
      <c r="AK30" s="27"/>
      <c r="AL30" s="105"/>
      <c r="AM30" s="92"/>
      <c r="AN30" s="287"/>
      <c r="AO30" s="294"/>
      <c r="AP30" s="295"/>
      <c r="AQ30" s="295"/>
      <c r="AR30" s="295"/>
      <c r="AS30" s="295"/>
      <c r="AT30" s="295"/>
      <c r="AU30" s="295"/>
      <c r="AV30" s="295"/>
      <c r="AW30" s="296"/>
      <c r="AX30" s="297"/>
      <c r="AY30" s="297"/>
      <c r="AZ30" s="284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12"/>
      <c r="BM30" s="14"/>
      <c r="BN30" s="23"/>
      <c r="BO30" s="23"/>
      <c r="BP30" s="23"/>
      <c r="BQ30" s="23"/>
      <c r="BR30" s="23"/>
      <c r="BS30" s="23"/>
      <c r="BT30" s="23"/>
      <c r="BU30" s="23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11"/>
      <c r="CT30" s="11"/>
      <c r="CU30" s="11"/>
      <c r="CV30" s="11"/>
      <c r="CW30" s="11"/>
    </row>
    <row r="31" spans="1:101" ht="3.75" customHeight="1">
      <c r="A31" s="89"/>
      <c r="B31" s="23"/>
      <c r="C31" s="23"/>
      <c r="D31" s="31"/>
      <c r="E31" s="31"/>
      <c r="F31" s="31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89"/>
      <c r="V31" s="30"/>
      <c r="W31" s="30"/>
      <c r="X31" s="12"/>
      <c r="Y31" s="1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28"/>
      <c r="AK31" s="27"/>
      <c r="AL31" s="105"/>
      <c r="AM31" s="92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35"/>
      <c r="AY31" s="34"/>
      <c r="AZ31" s="284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12"/>
      <c r="BM31" s="14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2"/>
      <c r="CF31" s="22"/>
      <c r="CG31" s="18"/>
      <c r="CH31" s="18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1"/>
      <c r="CT31" s="11"/>
      <c r="CU31" s="11"/>
      <c r="CV31" s="11"/>
      <c r="CW31" s="11"/>
    </row>
    <row r="32" spans="1:101" ht="3.75" customHeight="1">
      <c r="A32" s="89"/>
      <c r="B32" s="23"/>
      <c r="C32" s="23"/>
      <c r="D32" s="31"/>
      <c r="E32" s="31"/>
      <c r="F32" s="3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89"/>
      <c r="V32" s="30"/>
      <c r="W32" s="30"/>
      <c r="X32" s="14"/>
      <c r="Y32" s="1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28"/>
      <c r="AK32" s="27"/>
      <c r="AL32" s="298"/>
      <c r="AM32" s="92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35"/>
      <c r="AY32" s="34"/>
      <c r="AZ32" s="10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12"/>
      <c r="BM32" s="12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2"/>
      <c r="CF32" s="22"/>
      <c r="CG32" s="18"/>
      <c r="CH32" s="18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1"/>
      <c r="CT32" s="11"/>
      <c r="CU32" s="11"/>
      <c r="CV32" s="11"/>
      <c r="CW32" s="11"/>
    </row>
    <row r="33" spans="1:101" ht="3.75" customHeight="1">
      <c r="A33" s="89"/>
      <c r="B33" s="23"/>
      <c r="C33" s="23"/>
      <c r="D33" s="31"/>
      <c r="E33" s="31"/>
      <c r="F33" s="31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89" t="str">
        <f>V33&amp;" "&amp;Z33</f>
        <v>2. B </v>
      </c>
      <c r="V33" s="299" t="s">
        <v>66</v>
      </c>
      <c r="W33" s="300"/>
      <c r="X33" s="300"/>
      <c r="Y33" s="301"/>
      <c r="Z33" s="282"/>
      <c r="AA33" s="280"/>
      <c r="AB33" s="280"/>
      <c r="AC33" s="280"/>
      <c r="AD33" s="280"/>
      <c r="AE33" s="280"/>
      <c r="AF33" s="280"/>
      <c r="AG33" s="280"/>
      <c r="AH33" s="280"/>
      <c r="AI33" s="280"/>
      <c r="AJ33" s="306"/>
      <c r="AK33" s="306"/>
      <c r="AL33" s="298"/>
      <c r="AM33" s="92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38"/>
      <c r="AY33" s="38"/>
      <c r="AZ33" s="10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12"/>
      <c r="BN33" s="18"/>
      <c r="BO33" s="17"/>
      <c r="BP33" s="17"/>
      <c r="BQ33" s="17"/>
      <c r="BR33" s="17"/>
      <c r="BS33" s="17"/>
      <c r="BT33" s="17"/>
      <c r="BU33" s="17"/>
      <c r="BV33" s="23"/>
      <c r="BW33" s="23"/>
      <c r="BX33" s="23"/>
      <c r="BY33" s="23"/>
      <c r="BZ33" s="23"/>
      <c r="CA33" s="23"/>
      <c r="CB33" s="23"/>
      <c r="CC33" s="23"/>
      <c r="CD33" s="23"/>
      <c r="CE33" s="22"/>
      <c r="CF33" s="22"/>
      <c r="CG33" s="23"/>
      <c r="CH33" s="18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1"/>
      <c r="CT33" s="11"/>
      <c r="CU33" s="11"/>
      <c r="CV33" s="11"/>
      <c r="CW33" s="11"/>
    </row>
    <row r="34" spans="1:101" ht="15" customHeight="1">
      <c r="A34" s="90"/>
      <c r="B34" s="11"/>
      <c r="C34" s="11"/>
      <c r="D34" s="11"/>
      <c r="E34" s="11"/>
      <c r="F34" s="11"/>
      <c r="G34" s="12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  <c r="S34" s="12"/>
      <c r="T34" s="12"/>
      <c r="U34" s="93"/>
      <c r="V34" s="302"/>
      <c r="W34" s="292"/>
      <c r="X34" s="292"/>
      <c r="Y34" s="293"/>
      <c r="Z34" s="282"/>
      <c r="AA34" s="280"/>
      <c r="AB34" s="280"/>
      <c r="AC34" s="280"/>
      <c r="AD34" s="280"/>
      <c r="AE34" s="280"/>
      <c r="AF34" s="280"/>
      <c r="AG34" s="280"/>
      <c r="AH34" s="280"/>
      <c r="AI34" s="280"/>
      <c r="AJ34" s="306"/>
      <c r="AK34" s="306"/>
      <c r="AL34" s="298"/>
      <c r="AM34" s="92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38"/>
      <c r="AY34" s="38"/>
      <c r="AZ34" s="10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12"/>
      <c r="BN34" s="18"/>
      <c r="BO34" s="17"/>
      <c r="BP34" s="17"/>
      <c r="BQ34" s="17"/>
      <c r="BR34" s="17"/>
      <c r="BS34" s="17"/>
      <c r="BT34" s="17"/>
      <c r="BU34" s="17"/>
      <c r="BV34" s="23"/>
      <c r="BW34" s="23"/>
      <c r="BX34" s="23"/>
      <c r="BY34" s="23"/>
      <c r="BZ34" s="23"/>
      <c r="CA34" s="23"/>
      <c r="CB34" s="23"/>
      <c r="CC34" s="23"/>
      <c r="CD34" s="23"/>
      <c r="CE34" s="22"/>
      <c r="CF34" s="22"/>
      <c r="CG34" s="23"/>
      <c r="CH34" s="18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1"/>
      <c r="CT34" s="11"/>
      <c r="CU34" s="11"/>
      <c r="CV34" s="11"/>
      <c r="CW34" s="11"/>
    </row>
    <row r="35" spans="1:101" ht="3.75" customHeight="1">
      <c r="A35" s="90"/>
      <c r="B35" s="11"/>
      <c r="C35" s="11"/>
      <c r="D35" s="11"/>
      <c r="E35" s="11"/>
      <c r="F35" s="11"/>
      <c r="G35" s="12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  <c r="S35" s="12"/>
      <c r="T35" s="12"/>
      <c r="U35" s="93"/>
      <c r="V35" s="302"/>
      <c r="W35" s="292"/>
      <c r="X35" s="292"/>
      <c r="Y35" s="293"/>
      <c r="Z35" s="282"/>
      <c r="AA35" s="280"/>
      <c r="AB35" s="280"/>
      <c r="AC35" s="280"/>
      <c r="AD35" s="280"/>
      <c r="AE35" s="280"/>
      <c r="AF35" s="280"/>
      <c r="AG35" s="280"/>
      <c r="AH35" s="280"/>
      <c r="AI35" s="280"/>
      <c r="AJ35" s="306"/>
      <c r="AK35" s="306"/>
      <c r="AL35" s="106"/>
      <c r="AM35" s="96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38"/>
      <c r="AY35" s="38"/>
      <c r="AZ35" s="108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12"/>
      <c r="BN35" s="18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9"/>
      <c r="CG35" s="23"/>
      <c r="CH35" s="18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1"/>
      <c r="CT35" s="11"/>
      <c r="CU35" s="11"/>
      <c r="CV35" s="11"/>
      <c r="CW35" s="11"/>
    </row>
    <row r="36" spans="1:101" ht="3.75" customHeight="1">
      <c r="A36" s="89"/>
      <c r="B36" s="23"/>
      <c r="C36" s="23"/>
      <c r="D36" s="31"/>
      <c r="E36" s="31"/>
      <c r="F36" s="31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89"/>
      <c r="V36" s="303"/>
      <c r="W36" s="304"/>
      <c r="X36" s="304"/>
      <c r="Y36" s="305"/>
      <c r="Z36" s="282"/>
      <c r="AA36" s="280"/>
      <c r="AB36" s="280"/>
      <c r="AC36" s="280"/>
      <c r="AD36" s="280"/>
      <c r="AE36" s="280"/>
      <c r="AF36" s="280"/>
      <c r="AG36" s="280"/>
      <c r="AH36" s="280"/>
      <c r="AI36" s="280"/>
      <c r="AJ36" s="306"/>
      <c r="AK36" s="306"/>
      <c r="AL36" s="107"/>
      <c r="AM36" s="96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38"/>
      <c r="AY36" s="38"/>
      <c r="AZ36" s="108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12"/>
      <c r="BN36" s="18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9"/>
      <c r="CG36" s="18"/>
      <c r="CH36" s="18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1"/>
      <c r="CT36" s="11"/>
      <c r="CU36" s="11"/>
      <c r="CV36" s="11"/>
      <c r="CW36" s="11"/>
    </row>
    <row r="37" spans="1:101" ht="3.75" customHeight="1">
      <c r="A37" s="89"/>
      <c r="B37" s="23"/>
      <c r="C37" s="23"/>
      <c r="D37" s="31"/>
      <c r="E37" s="31"/>
      <c r="F37" s="31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89"/>
      <c r="V37" s="30"/>
      <c r="W37" s="30"/>
      <c r="X37" s="14"/>
      <c r="Y37" s="1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28"/>
      <c r="AK37" s="27"/>
      <c r="AL37" s="107"/>
      <c r="AM37" s="96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38"/>
      <c r="AY37" s="38"/>
      <c r="AZ37" s="108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12"/>
      <c r="BN37" s="18"/>
      <c r="BO37" s="17"/>
      <c r="BP37" s="17"/>
      <c r="BQ37" s="17"/>
      <c r="BR37" s="17"/>
      <c r="BS37" s="17"/>
      <c r="CF37" s="19"/>
      <c r="CG37" s="18"/>
      <c r="CH37" s="18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1"/>
      <c r="CT37" s="11"/>
      <c r="CU37" s="11"/>
      <c r="CV37" s="11"/>
      <c r="CW37" s="11"/>
    </row>
    <row r="38" spans="1:101" ht="3.75" customHeight="1">
      <c r="A38" s="89"/>
      <c r="B38" s="23"/>
      <c r="C38" s="23"/>
      <c r="D38" s="31"/>
      <c r="E38" s="31"/>
      <c r="F38" s="31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89"/>
      <c r="V38" s="30"/>
      <c r="W38" s="30"/>
      <c r="X38" s="12"/>
      <c r="Y38" s="1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28"/>
      <c r="AK38" s="27"/>
      <c r="AL38" s="107"/>
      <c r="AM38" s="96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38"/>
      <c r="AY38" s="38"/>
      <c r="AZ38" s="108"/>
      <c r="BA38" s="25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8"/>
      <c r="BO38" s="17"/>
      <c r="BP38" s="17"/>
      <c r="BQ38" s="17"/>
      <c r="BR38" s="17"/>
      <c r="BS38" s="17"/>
      <c r="CF38" s="19"/>
      <c r="CG38" s="18"/>
      <c r="CH38" s="18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1"/>
      <c r="CT38" s="11"/>
      <c r="CU38" s="11"/>
      <c r="CV38" s="11"/>
      <c r="CW38" s="11"/>
    </row>
    <row r="39" spans="1:101" ht="3.75" customHeight="1">
      <c r="A39" s="89"/>
      <c r="B39" s="23"/>
      <c r="C39" s="23"/>
      <c r="D39" s="31"/>
      <c r="E39" s="31"/>
      <c r="F39" s="31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89"/>
      <c r="V39" s="30"/>
      <c r="W39" s="30"/>
      <c r="X39" s="12"/>
      <c r="Y39" s="1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28"/>
      <c r="AK39" s="27"/>
      <c r="AL39" s="107"/>
      <c r="AM39" s="96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38"/>
      <c r="AY39" s="38"/>
      <c r="AZ39" s="108"/>
      <c r="BA39" s="25"/>
      <c r="BB39" s="299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1"/>
      <c r="BN39" s="18"/>
      <c r="BO39" s="17"/>
      <c r="BP39" s="17"/>
      <c r="BQ39" s="17"/>
      <c r="BR39" s="17"/>
      <c r="BS39" s="17"/>
      <c r="CF39" s="19"/>
      <c r="CG39" s="18"/>
      <c r="CH39" s="18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1"/>
      <c r="CT39" s="11"/>
      <c r="CU39" s="11"/>
      <c r="CV39" s="11"/>
      <c r="CW39" s="11"/>
    </row>
    <row r="40" spans="1:101" ht="3.75" customHeight="1">
      <c r="A40" s="90"/>
      <c r="B40" s="11"/>
      <c r="C40" s="11"/>
      <c r="D40" s="11"/>
      <c r="E40" s="11"/>
      <c r="F40" s="11"/>
      <c r="G40" s="12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2"/>
      <c r="S40" s="12"/>
      <c r="T40" s="12"/>
      <c r="U40" s="93"/>
      <c r="V40" s="12"/>
      <c r="W40" s="29"/>
      <c r="X40" s="12"/>
      <c r="Y40" s="1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28"/>
      <c r="AK40" s="27"/>
      <c r="AL40" s="107"/>
      <c r="AM40" s="96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38"/>
      <c r="AY40" s="38"/>
      <c r="AZ40" s="108"/>
      <c r="BA40" s="25"/>
      <c r="BB40" s="30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3"/>
      <c r="BN40" s="18"/>
      <c r="BO40" s="17"/>
      <c r="BP40" s="17"/>
      <c r="BQ40" s="17"/>
      <c r="BR40" s="17"/>
      <c r="BS40" s="17"/>
      <c r="CF40" s="19"/>
      <c r="CG40" s="18"/>
      <c r="CH40" s="18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1"/>
      <c r="CT40" s="11"/>
      <c r="CU40" s="11"/>
      <c r="CV40" s="11"/>
      <c r="CW40" s="11"/>
    </row>
    <row r="41" spans="1:101" ht="15" customHeight="1">
      <c r="A41" s="90"/>
      <c r="B41" s="11"/>
      <c r="C41" s="11"/>
      <c r="D41" s="11"/>
      <c r="E41" s="11"/>
      <c r="F41" s="11"/>
      <c r="G41" s="1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2"/>
      <c r="S41" s="12"/>
      <c r="T41" s="12"/>
      <c r="U41" s="93"/>
      <c r="V41" s="12"/>
      <c r="W41" s="29"/>
      <c r="X41" s="12"/>
      <c r="Y41" s="1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28"/>
      <c r="AK41" s="27"/>
      <c r="AL41" s="107"/>
      <c r="AM41" s="96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38"/>
      <c r="AY41" s="38"/>
      <c r="AZ41" s="108"/>
      <c r="BA41" s="15"/>
      <c r="BB41" s="30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3"/>
      <c r="BN41" s="18"/>
      <c r="BO41" s="17"/>
      <c r="BP41" s="17"/>
      <c r="BQ41" s="17"/>
      <c r="BR41" s="17"/>
      <c r="BS41" s="17"/>
      <c r="CF41" s="19"/>
      <c r="CG41" s="18"/>
      <c r="CH41" s="18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1"/>
      <c r="CT41" s="11"/>
      <c r="CU41" s="11"/>
      <c r="CV41" s="11"/>
      <c r="CW41" s="11"/>
    </row>
    <row r="42" spans="1:101" ht="3.75" customHeight="1">
      <c r="A42" s="89"/>
      <c r="B42" s="23"/>
      <c r="C42" s="23"/>
      <c r="D42" s="31"/>
      <c r="E42" s="31"/>
      <c r="F42" s="31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89"/>
      <c r="V42" s="30"/>
      <c r="W42" s="30"/>
      <c r="X42" s="12"/>
      <c r="Y42" s="1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28"/>
      <c r="AK42" s="27"/>
      <c r="AL42" s="107"/>
      <c r="AM42" s="96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38"/>
      <c r="AY42" s="38"/>
      <c r="AZ42" s="108"/>
      <c r="BA42" s="12"/>
      <c r="BB42" s="303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5"/>
      <c r="BN42" s="18"/>
      <c r="BO42" s="17"/>
      <c r="BP42" s="17"/>
      <c r="BQ42" s="17"/>
      <c r="BR42" s="17"/>
      <c r="BS42" s="17"/>
      <c r="CF42" s="19"/>
      <c r="CG42" s="18"/>
      <c r="CH42" s="18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1"/>
      <c r="CT42" s="11"/>
      <c r="CU42" s="11"/>
      <c r="CV42" s="11"/>
      <c r="CW42" s="11"/>
    </row>
    <row r="43" spans="1:101" ht="3.75" customHeight="1">
      <c r="A43" s="89"/>
      <c r="B43" s="23"/>
      <c r="C43" s="23"/>
      <c r="D43" s="31"/>
      <c r="E43" s="31"/>
      <c r="F43" s="3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89"/>
      <c r="V43" s="30"/>
      <c r="W43" s="30"/>
      <c r="X43" s="12"/>
      <c r="Y43" s="1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28"/>
      <c r="AK43" s="27"/>
      <c r="AL43" s="107"/>
      <c r="AM43" s="96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38"/>
      <c r="AY43" s="38"/>
      <c r="AZ43" s="108"/>
      <c r="BA43" s="12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12"/>
      <c r="BN43" s="18"/>
      <c r="BO43" s="17"/>
      <c r="BP43" s="17"/>
      <c r="BQ43" s="17"/>
      <c r="BR43" s="17"/>
      <c r="BS43" s="17"/>
      <c r="CF43" s="19"/>
      <c r="CG43" s="18"/>
      <c r="CH43" s="18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1"/>
      <c r="CT43" s="11"/>
      <c r="CU43" s="11"/>
      <c r="CV43" s="11"/>
      <c r="CW43" s="11"/>
    </row>
    <row r="44" spans="1:101" ht="3.75" customHeight="1">
      <c r="A44" s="89"/>
      <c r="B44" s="23"/>
      <c r="C44" s="23"/>
      <c r="D44" s="31"/>
      <c r="E44" s="31"/>
      <c r="F44" s="31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89"/>
      <c r="V44" s="30"/>
      <c r="W44" s="30"/>
      <c r="X44" s="14"/>
      <c r="Y44" s="1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28"/>
      <c r="AK44" s="27"/>
      <c r="AL44" s="107"/>
      <c r="AM44" s="96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38"/>
      <c r="AY44" s="38"/>
      <c r="AZ44" s="108"/>
      <c r="BA44" s="12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13"/>
      <c r="CF44" s="19"/>
      <c r="CG44" s="18"/>
      <c r="CH44" s="18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1"/>
      <c r="CT44" s="11"/>
      <c r="CU44" s="11"/>
      <c r="CV44" s="11"/>
      <c r="CW44" s="11"/>
    </row>
    <row r="45" spans="1:101" ht="3.75" customHeight="1">
      <c r="A45" s="89"/>
      <c r="B45" s="23"/>
      <c r="C45" s="23"/>
      <c r="D45" s="31"/>
      <c r="E45" s="31"/>
      <c r="F45" s="31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89" t="str">
        <f>V45&amp;" "&amp;Z45</f>
        <v>1. B </v>
      </c>
      <c r="V45" s="281" t="s">
        <v>10</v>
      </c>
      <c r="W45" s="281"/>
      <c r="X45" s="281"/>
      <c r="Y45" s="281"/>
      <c r="Z45" s="282"/>
      <c r="AA45" s="280"/>
      <c r="AB45" s="280"/>
      <c r="AC45" s="280"/>
      <c r="AD45" s="280"/>
      <c r="AE45" s="280"/>
      <c r="AF45" s="280"/>
      <c r="AG45" s="280"/>
      <c r="AH45" s="280"/>
      <c r="AI45" s="280"/>
      <c r="AJ45" s="283"/>
      <c r="AK45" s="283"/>
      <c r="AL45" s="107"/>
      <c r="AM45" s="96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38"/>
      <c r="AY45" s="38"/>
      <c r="AZ45" s="108"/>
      <c r="BA45" s="12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CF45" s="19"/>
      <c r="CG45" s="18"/>
      <c r="CH45" s="18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1"/>
      <c r="CT45" s="11"/>
      <c r="CU45" s="11"/>
      <c r="CV45" s="11"/>
      <c r="CW45" s="11"/>
    </row>
    <row r="46" spans="1:101" ht="3.75" customHeight="1">
      <c r="A46" s="90"/>
      <c r="B46" s="11"/>
      <c r="C46" s="11"/>
      <c r="D46" s="11"/>
      <c r="E46" s="11"/>
      <c r="F46" s="11"/>
      <c r="G46" s="12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12"/>
      <c r="S46" s="12"/>
      <c r="T46" s="12"/>
      <c r="U46" s="93"/>
      <c r="V46" s="281"/>
      <c r="W46" s="281"/>
      <c r="X46" s="281"/>
      <c r="Y46" s="281"/>
      <c r="Z46" s="282"/>
      <c r="AA46" s="280"/>
      <c r="AB46" s="280"/>
      <c r="AC46" s="280"/>
      <c r="AD46" s="280"/>
      <c r="AE46" s="280"/>
      <c r="AF46" s="280"/>
      <c r="AG46" s="280"/>
      <c r="AH46" s="280"/>
      <c r="AI46" s="280"/>
      <c r="AJ46" s="283"/>
      <c r="AK46" s="283"/>
      <c r="AL46" s="107"/>
      <c r="AM46" s="96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38"/>
      <c r="AY46" s="38"/>
      <c r="AZ46" s="108"/>
      <c r="BA46" s="12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CF46" s="19"/>
      <c r="CG46" s="18"/>
      <c r="CH46" s="18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1"/>
      <c r="CT46" s="11"/>
      <c r="CU46" s="11"/>
      <c r="CV46" s="11"/>
      <c r="CW46" s="11"/>
    </row>
    <row r="47" spans="1:101" ht="15" customHeight="1">
      <c r="A47" s="90"/>
      <c r="B47" s="11"/>
      <c r="C47" s="11"/>
      <c r="D47" s="11"/>
      <c r="E47" s="11"/>
      <c r="F47" s="11"/>
      <c r="G47" s="12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2"/>
      <c r="S47" s="12"/>
      <c r="T47" s="12"/>
      <c r="U47" s="93"/>
      <c r="V47" s="281"/>
      <c r="W47" s="281"/>
      <c r="X47" s="281"/>
      <c r="Y47" s="281"/>
      <c r="Z47" s="282"/>
      <c r="AA47" s="280"/>
      <c r="AB47" s="280"/>
      <c r="AC47" s="280"/>
      <c r="AD47" s="280"/>
      <c r="AE47" s="280"/>
      <c r="AF47" s="280"/>
      <c r="AG47" s="280"/>
      <c r="AH47" s="280"/>
      <c r="AI47" s="280"/>
      <c r="AJ47" s="283"/>
      <c r="AK47" s="283"/>
      <c r="AL47" s="284"/>
      <c r="AM47" s="92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38"/>
      <c r="AY47" s="38"/>
      <c r="AZ47" s="105"/>
      <c r="BA47" s="12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CF47" s="19"/>
      <c r="CG47" s="18"/>
      <c r="CH47" s="18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1"/>
      <c r="CT47" s="11"/>
      <c r="CU47" s="11"/>
      <c r="CV47" s="11"/>
      <c r="CW47" s="11"/>
    </row>
    <row r="48" spans="1:101" ht="3.75" customHeight="1">
      <c r="A48" s="89"/>
      <c r="B48" s="23"/>
      <c r="C48" s="23"/>
      <c r="D48" s="31"/>
      <c r="E48" s="31"/>
      <c r="F48" s="3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89"/>
      <c r="V48" s="281"/>
      <c r="W48" s="281"/>
      <c r="X48" s="281"/>
      <c r="Y48" s="281"/>
      <c r="Z48" s="282"/>
      <c r="AA48" s="280"/>
      <c r="AB48" s="280"/>
      <c r="AC48" s="280"/>
      <c r="AD48" s="280"/>
      <c r="AE48" s="280"/>
      <c r="AF48" s="280"/>
      <c r="AG48" s="280"/>
      <c r="AH48" s="280"/>
      <c r="AI48" s="280"/>
      <c r="AJ48" s="283"/>
      <c r="AK48" s="283"/>
      <c r="AL48" s="284"/>
      <c r="AM48" s="92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38"/>
      <c r="AY48" s="38"/>
      <c r="AZ48" s="105"/>
      <c r="BA48" s="12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CF48" s="19"/>
      <c r="CG48" s="18"/>
      <c r="CH48" s="18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1"/>
      <c r="CT48" s="11"/>
      <c r="CU48" s="11"/>
      <c r="CV48" s="11"/>
      <c r="CW48" s="11"/>
    </row>
    <row r="49" spans="1:101" ht="3.75" customHeight="1">
      <c r="A49" s="89"/>
      <c r="B49" s="23"/>
      <c r="C49" s="23"/>
      <c r="D49" s="31"/>
      <c r="E49" s="31"/>
      <c r="F49" s="31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89"/>
      <c r="V49" s="30"/>
      <c r="W49" s="30"/>
      <c r="X49" s="14"/>
      <c r="Y49" s="1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28"/>
      <c r="AK49" s="27"/>
      <c r="AL49" s="284"/>
      <c r="AM49" s="92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6"/>
      <c r="AY49" s="36"/>
      <c r="AZ49" s="105"/>
      <c r="BA49" s="12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CF49" s="19"/>
      <c r="CG49" s="18"/>
      <c r="CH49" s="18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1"/>
      <c r="CT49" s="11"/>
      <c r="CU49" s="11"/>
      <c r="CV49" s="11"/>
      <c r="CW49" s="11"/>
    </row>
    <row r="50" spans="1:101" ht="3.75" customHeight="1">
      <c r="A50" s="89"/>
      <c r="B50" s="23"/>
      <c r="C50" s="23"/>
      <c r="D50" s="31"/>
      <c r="E50" s="31"/>
      <c r="F50" s="3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89"/>
      <c r="V50" s="30"/>
      <c r="W50" s="30"/>
      <c r="X50" s="12"/>
      <c r="Y50" s="1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28"/>
      <c r="AK50" s="27"/>
      <c r="AL50" s="105"/>
      <c r="AM50" s="92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35"/>
      <c r="AY50" s="34"/>
      <c r="AZ50" s="298"/>
      <c r="BA50" s="12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CF50" s="19"/>
      <c r="CG50" s="18"/>
      <c r="CH50" s="18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1"/>
      <c r="CT50" s="11"/>
      <c r="CU50" s="11"/>
      <c r="CV50" s="11"/>
      <c r="CW50" s="11"/>
    </row>
    <row r="51" spans="1:101" ht="3.75" customHeight="1">
      <c r="A51" s="89"/>
      <c r="B51" s="23"/>
      <c r="C51" s="23"/>
      <c r="D51" s="31"/>
      <c r="E51" s="31"/>
      <c r="F51" s="31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89"/>
      <c r="V51" s="30"/>
      <c r="W51" s="30"/>
      <c r="X51" s="12"/>
      <c r="Y51" s="1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28"/>
      <c r="AK51" s="27"/>
      <c r="AL51" s="105"/>
      <c r="AM51" s="89" t="str">
        <f>AN51&amp;" "&amp;AO51</f>
        <v>2. Finalist </v>
      </c>
      <c r="AN51" s="285" t="s">
        <v>43</v>
      </c>
      <c r="AO51" s="288"/>
      <c r="AP51" s="289"/>
      <c r="AQ51" s="289"/>
      <c r="AR51" s="289"/>
      <c r="AS51" s="289"/>
      <c r="AT51" s="289"/>
      <c r="AU51" s="289"/>
      <c r="AV51" s="289"/>
      <c r="AW51" s="290"/>
      <c r="AX51" s="297"/>
      <c r="AY51" s="297"/>
      <c r="AZ51" s="298"/>
      <c r="BA51" s="12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CF51" s="19"/>
      <c r="CG51" s="18"/>
      <c r="CH51" s="18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1"/>
      <c r="CT51" s="11"/>
      <c r="CU51" s="11"/>
      <c r="CV51" s="11"/>
      <c r="CW51" s="11"/>
    </row>
    <row r="52" spans="1:101" ht="3.75" customHeight="1">
      <c r="A52" s="91"/>
      <c r="B52" s="11"/>
      <c r="C52" s="11"/>
      <c r="D52" s="11"/>
      <c r="E52" s="11"/>
      <c r="F52" s="11"/>
      <c r="G52" s="12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12"/>
      <c r="S52" s="12"/>
      <c r="T52" s="12"/>
      <c r="U52" s="93"/>
      <c r="V52" s="12"/>
      <c r="W52" s="29"/>
      <c r="X52" s="12"/>
      <c r="Y52" s="1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28"/>
      <c r="AK52" s="27"/>
      <c r="AL52" s="105"/>
      <c r="AM52" s="92"/>
      <c r="AN52" s="286"/>
      <c r="AO52" s="291"/>
      <c r="AP52" s="292"/>
      <c r="AQ52" s="292"/>
      <c r="AR52" s="292"/>
      <c r="AS52" s="292"/>
      <c r="AT52" s="292"/>
      <c r="AU52" s="292"/>
      <c r="AV52" s="292"/>
      <c r="AW52" s="293"/>
      <c r="AX52" s="297"/>
      <c r="AY52" s="297"/>
      <c r="AZ52" s="298"/>
      <c r="BA52" s="12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CF52" s="19"/>
      <c r="CG52" s="18"/>
      <c r="CH52" s="18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1"/>
      <c r="CT52" s="11"/>
      <c r="CU52" s="11"/>
      <c r="CV52" s="11"/>
      <c r="CW52" s="11"/>
    </row>
    <row r="53" spans="1:101" ht="15" customHeight="1">
      <c r="A53" s="91"/>
      <c r="B53" s="11"/>
      <c r="C53" s="11"/>
      <c r="D53" s="11"/>
      <c r="E53" s="11"/>
      <c r="F53" s="11"/>
      <c r="G53" s="12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2"/>
      <c r="S53" s="12"/>
      <c r="T53" s="12"/>
      <c r="U53" s="93"/>
      <c r="V53" s="12"/>
      <c r="W53" s="29"/>
      <c r="X53" s="12"/>
      <c r="Y53" s="1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28"/>
      <c r="AK53" s="27"/>
      <c r="AL53" s="105"/>
      <c r="AM53" s="97"/>
      <c r="AN53" s="286"/>
      <c r="AO53" s="291"/>
      <c r="AP53" s="292"/>
      <c r="AQ53" s="292"/>
      <c r="AR53" s="292"/>
      <c r="AS53" s="292"/>
      <c r="AT53" s="292"/>
      <c r="AU53" s="292"/>
      <c r="AV53" s="292"/>
      <c r="AW53" s="293"/>
      <c r="AX53" s="297"/>
      <c r="AY53" s="297"/>
      <c r="AZ53" s="25"/>
      <c r="BA53" s="12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CF53" s="19"/>
      <c r="CG53" s="18"/>
      <c r="CH53" s="18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1"/>
      <c r="CT53" s="11"/>
      <c r="CU53" s="11"/>
      <c r="CV53" s="11"/>
      <c r="CW53" s="11"/>
    </row>
    <row r="54" spans="1:101" ht="3.75" customHeight="1">
      <c r="A54" s="91"/>
      <c r="B54" s="23"/>
      <c r="C54" s="23"/>
      <c r="D54" s="31"/>
      <c r="E54" s="31"/>
      <c r="F54" s="31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89"/>
      <c r="V54" s="30"/>
      <c r="W54" s="30"/>
      <c r="X54" s="12"/>
      <c r="Y54" s="1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28"/>
      <c r="AK54" s="27"/>
      <c r="AL54" s="105"/>
      <c r="AM54" s="92"/>
      <c r="AN54" s="287"/>
      <c r="AO54" s="294"/>
      <c r="AP54" s="295"/>
      <c r="AQ54" s="295"/>
      <c r="AR54" s="295"/>
      <c r="AS54" s="295"/>
      <c r="AT54" s="295"/>
      <c r="AU54" s="295"/>
      <c r="AV54" s="295"/>
      <c r="AW54" s="296"/>
      <c r="AX54" s="297"/>
      <c r="AY54" s="297"/>
      <c r="AZ54" s="25"/>
      <c r="BA54" s="12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CF54" s="19"/>
      <c r="CG54" s="18"/>
      <c r="CH54" s="18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1"/>
      <c r="CT54" s="11"/>
      <c r="CU54" s="11"/>
      <c r="CV54" s="11"/>
      <c r="CW54" s="11"/>
    </row>
    <row r="55" spans="1:101" ht="3.75" customHeight="1">
      <c r="A55" s="91"/>
      <c r="B55" s="23"/>
      <c r="C55" s="23"/>
      <c r="D55" s="31"/>
      <c r="E55" s="31"/>
      <c r="F55" s="31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89"/>
      <c r="V55" s="30"/>
      <c r="W55" s="30"/>
      <c r="X55" s="12"/>
      <c r="Y55" s="1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28"/>
      <c r="AK55" s="27"/>
      <c r="AL55" s="105"/>
      <c r="AM55" s="92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7"/>
      <c r="AZ55" s="25"/>
      <c r="BA55" s="12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CF55" s="22"/>
      <c r="CG55" s="18"/>
      <c r="CH55" s="18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11"/>
      <c r="CT55" s="11"/>
      <c r="CU55" s="11"/>
      <c r="CV55" s="11"/>
      <c r="CW55" s="11"/>
    </row>
    <row r="56" spans="1:101" ht="3.75" customHeight="1">
      <c r="A56" s="91"/>
      <c r="B56" s="23"/>
      <c r="C56" s="23"/>
      <c r="D56" s="31"/>
      <c r="E56" s="31"/>
      <c r="F56" s="31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89"/>
      <c r="V56" s="30"/>
      <c r="W56" s="30"/>
      <c r="X56" s="14"/>
      <c r="Y56" s="1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28"/>
      <c r="AK56" s="27"/>
      <c r="AL56" s="298"/>
      <c r="AM56" s="92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7"/>
      <c r="AZ56" s="25"/>
      <c r="BA56" s="12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CD56" s="23"/>
      <c r="CE56" s="17"/>
      <c r="CF56" s="22"/>
      <c r="CG56" s="18"/>
      <c r="CH56" s="18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11"/>
      <c r="CT56" s="11"/>
      <c r="CU56" s="11"/>
      <c r="CV56" s="11"/>
      <c r="CW56" s="11"/>
    </row>
    <row r="57" spans="1:101" ht="3.75" customHeight="1">
      <c r="A57" s="91"/>
      <c r="B57" s="23"/>
      <c r="C57" s="23"/>
      <c r="D57" s="31"/>
      <c r="E57" s="31"/>
      <c r="F57" s="31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89" t="str">
        <f>V57&amp;" "&amp;Z57</f>
        <v>2. A </v>
      </c>
      <c r="V57" s="281" t="s">
        <v>67</v>
      </c>
      <c r="W57" s="281"/>
      <c r="X57" s="281"/>
      <c r="Y57" s="281"/>
      <c r="Z57" s="282"/>
      <c r="AA57" s="280"/>
      <c r="AB57" s="280"/>
      <c r="AC57" s="280"/>
      <c r="AD57" s="280"/>
      <c r="AE57" s="280"/>
      <c r="AF57" s="280"/>
      <c r="AG57" s="280"/>
      <c r="AH57" s="280"/>
      <c r="AI57" s="280"/>
      <c r="AJ57" s="283"/>
      <c r="AK57" s="283"/>
      <c r="AL57" s="298"/>
      <c r="AM57" s="92"/>
      <c r="AN57" s="307" t="s">
        <v>102</v>
      </c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9"/>
      <c r="AZ57" s="12"/>
      <c r="BA57" s="12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CD57" s="23"/>
      <c r="CE57" s="17"/>
      <c r="CF57" s="22"/>
      <c r="CG57" s="18"/>
      <c r="CH57" s="18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11"/>
      <c r="CT57" s="11"/>
      <c r="CU57" s="11"/>
      <c r="CV57" s="11"/>
      <c r="CW57" s="11"/>
    </row>
    <row r="58" spans="1:101" ht="3.75" customHeight="1">
      <c r="A58" s="91"/>
      <c r="B58" s="11"/>
      <c r="C58" s="11"/>
      <c r="D58" s="11"/>
      <c r="E58" s="11"/>
      <c r="F58" s="11"/>
      <c r="G58" s="12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2"/>
      <c r="S58" s="12"/>
      <c r="T58" s="12"/>
      <c r="U58" s="93"/>
      <c r="V58" s="281"/>
      <c r="W58" s="281"/>
      <c r="X58" s="281"/>
      <c r="Y58" s="281"/>
      <c r="Z58" s="282"/>
      <c r="AA58" s="280"/>
      <c r="AB58" s="280"/>
      <c r="AC58" s="280"/>
      <c r="AD58" s="280"/>
      <c r="AE58" s="280"/>
      <c r="AF58" s="280"/>
      <c r="AG58" s="280"/>
      <c r="AH58" s="280"/>
      <c r="AI58" s="280"/>
      <c r="AJ58" s="283"/>
      <c r="AK58" s="283"/>
      <c r="AL58" s="298"/>
      <c r="AM58" s="92"/>
      <c r="AN58" s="310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2"/>
      <c r="AZ58" s="33"/>
      <c r="BA58" s="3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CD58" s="23"/>
      <c r="CE58" s="17"/>
      <c r="CF58" s="22"/>
      <c r="CG58" s="18"/>
      <c r="CH58" s="18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11"/>
      <c r="CT58" s="11"/>
      <c r="CU58" s="11"/>
      <c r="CV58" s="11"/>
      <c r="CW58" s="11"/>
    </row>
    <row r="59" spans="1:101" ht="15" customHeight="1">
      <c r="A59" s="91"/>
      <c r="B59" s="11"/>
      <c r="C59" s="11"/>
      <c r="D59" s="11"/>
      <c r="E59" s="11"/>
      <c r="F59" s="11"/>
      <c r="G59" s="12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2"/>
      <c r="S59" s="12"/>
      <c r="T59" s="12"/>
      <c r="U59" s="93"/>
      <c r="V59" s="281"/>
      <c r="W59" s="281"/>
      <c r="X59" s="281"/>
      <c r="Y59" s="281"/>
      <c r="Z59" s="282"/>
      <c r="AA59" s="280"/>
      <c r="AB59" s="280"/>
      <c r="AC59" s="280"/>
      <c r="AD59" s="280"/>
      <c r="AE59" s="280"/>
      <c r="AF59" s="280"/>
      <c r="AG59" s="280"/>
      <c r="AH59" s="280"/>
      <c r="AI59" s="280"/>
      <c r="AJ59" s="283"/>
      <c r="AK59" s="283"/>
      <c r="AL59" s="25"/>
      <c r="AM59" s="92"/>
      <c r="AN59" s="310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2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CD59" s="18"/>
      <c r="CE59" s="18"/>
      <c r="CF59" s="19"/>
      <c r="CG59" s="18"/>
      <c r="CH59" s="18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1"/>
      <c r="CT59" s="11"/>
      <c r="CU59" s="11"/>
      <c r="CV59" s="11"/>
      <c r="CW59" s="11"/>
    </row>
    <row r="60" spans="1:101" ht="3.75" customHeight="1">
      <c r="A60" s="91"/>
      <c r="B60" s="23"/>
      <c r="C60" s="23"/>
      <c r="D60" s="31"/>
      <c r="E60" s="31"/>
      <c r="F60" s="31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89"/>
      <c r="V60" s="281"/>
      <c r="W60" s="281"/>
      <c r="X60" s="281"/>
      <c r="Y60" s="281"/>
      <c r="Z60" s="282"/>
      <c r="AA60" s="280"/>
      <c r="AB60" s="280"/>
      <c r="AC60" s="280"/>
      <c r="AD60" s="280"/>
      <c r="AE60" s="280"/>
      <c r="AF60" s="280"/>
      <c r="AG60" s="280"/>
      <c r="AH60" s="280"/>
      <c r="AI60" s="280"/>
      <c r="AJ60" s="283"/>
      <c r="AK60" s="283"/>
      <c r="AL60" s="25"/>
      <c r="AM60" s="98"/>
      <c r="AN60" s="310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2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CD60" s="18"/>
      <c r="CE60" s="18"/>
      <c r="CF60" s="19"/>
      <c r="CG60" s="18"/>
      <c r="CH60" s="18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1"/>
      <c r="CT60" s="11"/>
      <c r="CU60" s="11"/>
      <c r="CV60" s="11"/>
      <c r="CW60" s="11"/>
    </row>
    <row r="61" spans="1:101" ht="3.75" customHeight="1">
      <c r="A61" s="91"/>
      <c r="B61" s="23"/>
      <c r="C61" s="23"/>
      <c r="D61" s="31"/>
      <c r="E61" s="31"/>
      <c r="F61" s="31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89"/>
      <c r="V61" s="30"/>
      <c r="W61" s="30"/>
      <c r="X61" s="14"/>
      <c r="Y61" s="12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28"/>
      <c r="AK61" s="27"/>
      <c r="AL61" s="25"/>
      <c r="AM61" s="92"/>
      <c r="AN61" s="310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2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CD61" s="18"/>
      <c r="CE61" s="18"/>
      <c r="CF61" s="19"/>
      <c r="CG61" s="18"/>
      <c r="CH61" s="18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1"/>
      <c r="CT61" s="11"/>
      <c r="CU61" s="11"/>
      <c r="CV61" s="11"/>
      <c r="CW61" s="11"/>
    </row>
    <row r="62" spans="1:101" ht="3.75" customHeight="1">
      <c r="A62" s="91"/>
      <c r="B62" s="23"/>
      <c r="C62" s="23"/>
      <c r="D62" s="31"/>
      <c r="E62" s="31"/>
      <c r="F62" s="31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89"/>
      <c r="V62" s="30"/>
      <c r="W62" s="30"/>
      <c r="X62" s="12"/>
      <c r="Y62" s="12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7"/>
      <c r="AL62" s="25"/>
      <c r="AM62" s="92"/>
      <c r="AN62" s="310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2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CD62" s="18"/>
      <c r="CE62" s="18"/>
      <c r="CF62" s="19"/>
      <c r="CG62" s="18"/>
      <c r="CH62" s="18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1"/>
      <c r="CT62" s="11"/>
      <c r="CU62" s="11"/>
      <c r="CV62" s="11"/>
      <c r="CW62" s="11"/>
    </row>
    <row r="63" spans="1:101" ht="3.75" customHeight="1">
      <c r="A63" s="91"/>
      <c r="B63" s="23"/>
      <c r="C63" s="23"/>
      <c r="D63" s="31"/>
      <c r="E63" s="31"/>
      <c r="F63" s="31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89"/>
      <c r="V63" s="30"/>
      <c r="W63" s="30"/>
      <c r="X63" s="12"/>
      <c r="Y63" s="12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7"/>
      <c r="AL63" s="25"/>
      <c r="AM63" s="92"/>
      <c r="AN63" s="310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2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CD63" s="18"/>
      <c r="CE63" s="18"/>
      <c r="CF63" s="19"/>
      <c r="CG63" s="18"/>
      <c r="CH63" s="18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1"/>
      <c r="CT63" s="11"/>
      <c r="CU63" s="11"/>
      <c r="CV63" s="11"/>
      <c r="CW63" s="11"/>
    </row>
    <row r="64" spans="1:101" ht="3.75" customHeight="1">
      <c r="A64" s="91"/>
      <c r="B64" s="11"/>
      <c r="C64" s="11"/>
      <c r="D64" s="11"/>
      <c r="E64" s="11"/>
      <c r="F64" s="11"/>
      <c r="G64" s="12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12"/>
      <c r="S64" s="12"/>
      <c r="T64" s="12"/>
      <c r="U64" s="93"/>
      <c r="V64" s="12"/>
      <c r="W64" s="29"/>
      <c r="X64" s="12"/>
      <c r="Y64" s="12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7"/>
      <c r="AL64" s="25"/>
      <c r="AM64" s="92"/>
      <c r="AN64" s="310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2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9"/>
      <c r="CG64" s="18"/>
      <c r="CH64" s="18"/>
      <c r="CI64" s="17"/>
      <c r="CJ64" s="17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</row>
    <row r="65" spans="7:101" ht="3.75" customHeight="1">
      <c r="G65" s="25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12"/>
      <c r="S65" s="12"/>
      <c r="T65" s="12"/>
      <c r="U65" s="93"/>
      <c r="V65" s="12"/>
      <c r="W65" s="27"/>
      <c r="X65" s="25"/>
      <c r="Y65" s="25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7"/>
      <c r="AL65" s="25"/>
      <c r="AM65" s="92"/>
      <c r="AN65" s="310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2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9"/>
      <c r="CG65" s="18"/>
      <c r="CH65" s="18"/>
      <c r="CI65" s="17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</row>
    <row r="66" spans="7:101" ht="3.75" customHeight="1">
      <c r="G66" s="14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2"/>
      <c r="AM66" s="92"/>
      <c r="AN66" s="310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2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9"/>
      <c r="CG66" s="18"/>
      <c r="CH66" s="18"/>
      <c r="CI66" s="17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</row>
    <row r="67" spans="7:101" ht="3.75" customHeight="1">
      <c r="G67" s="14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2"/>
      <c r="AM67" s="92"/>
      <c r="AN67" s="310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2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9"/>
      <c r="CG67" s="18"/>
      <c r="CH67" s="18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</row>
    <row r="68" spans="7:101" ht="3.75" customHeight="1">
      <c r="G68" s="14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2"/>
      <c r="AM68" s="92"/>
      <c r="AN68" s="313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5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9"/>
      <c r="CG68" s="18"/>
      <c r="CH68" s="18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</row>
    <row r="69" spans="7:101" ht="3.75" customHeight="1">
      <c r="G69" s="14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9"/>
      <c r="CG69" s="18"/>
      <c r="CH69" s="18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</row>
    <row r="70" spans="7:101" ht="3.75" customHeight="1">
      <c r="G70" s="25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26"/>
      <c r="AK70" s="13"/>
      <c r="AL70" s="13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9"/>
      <c r="CG70" s="18"/>
      <c r="CH70" s="18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</row>
    <row r="71" spans="7:101" ht="3.75" customHeight="1">
      <c r="G71" s="25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26"/>
      <c r="AK71" s="13"/>
      <c r="AL71" s="13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9"/>
      <c r="CG71" s="18"/>
      <c r="CH71" s="18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</row>
    <row r="72" spans="7:101" ht="3.75" customHeight="1">
      <c r="G72" s="1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6"/>
      <c r="AK72" s="13"/>
      <c r="AL72" s="13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9"/>
      <c r="CG72" s="18"/>
      <c r="CH72" s="18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</row>
    <row r="73" spans="1:101" ht="3.75" customHeight="1">
      <c r="A73" s="89" t="str">
        <f>B73&amp;" "&amp;N73</f>
        <v>3rd place finalist 1 </v>
      </c>
      <c r="B73" s="288" t="s">
        <v>45</v>
      </c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318"/>
      <c r="N73" s="288"/>
      <c r="O73" s="289"/>
      <c r="P73" s="289"/>
      <c r="Q73" s="289"/>
      <c r="R73" s="289"/>
      <c r="S73" s="289"/>
      <c r="T73" s="289"/>
      <c r="U73" s="290"/>
      <c r="V73" s="283"/>
      <c r="W73" s="283"/>
      <c r="X73" s="25"/>
      <c r="Y73" s="25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26"/>
      <c r="AK73" s="13"/>
      <c r="AL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4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9"/>
      <c r="CG73" s="18"/>
      <c r="CH73" s="18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</row>
    <row r="74" spans="2:101" ht="3.7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319"/>
      <c r="N74" s="291"/>
      <c r="O74" s="292"/>
      <c r="P74" s="292"/>
      <c r="Q74" s="292"/>
      <c r="R74" s="292"/>
      <c r="S74" s="292"/>
      <c r="T74" s="292"/>
      <c r="U74" s="293"/>
      <c r="V74" s="283"/>
      <c r="W74" s="283"/>
      <c r="X74" s="24"/>
      <c r="Y74" s="12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26"/>
      <c r="AK74" s="13"/>
      <c r="AL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4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9"/>
      <c r="CG74" s="18"/>
      <c r="CH74" s="18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</row>
    <row r="75" spans="2:101" ht="15" customHeight="1">
      <c r="B75" s="291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319"/>
      <c r="N75" s="291"/>
      <c r="O75" s="292"/>
      <c r="P75" s="292"/>
      <c r="Q75" s="292"/>
      <c r="R75" s="292"/>
      <c r="S75" s="292"/>
      <c r="T75" s="292"/>
      <c r="U75" s="293"/>
      <c r="V75" s="283"/>
      <c r="W75" s="283"/>
      <c r="X75" s="284"/>
      <c r="Y75" s="12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26"/>
      <c r="AK75" s="13"/>
      <c r="AL75" s="13"/>
      <c r="AN75" s="13"/>
      <c r="AO75" s="13"/>
      <c r="AP75" s="13"/>
      <c r="AQ75" s="13"/>
      <c r="AR75" s="13"/>
      <c r="AS75" s="13"/>
      <c r="AT75" s="13"/>
      <c r="AU75" s="321"/>
      <c r="AV75" s="321"/>
      <c r="AW75" s="321"/>
      <c r="AX75" s="321"/>
      <c r="AY75" s="321"/>
      <c r="AZ75" s="321"/>
      <c r="BA75" s="321"/>
      <c r="BB75" s="321"/>
      <c r="BC75" s="321"/>
      <c r="BD75" s="321"/>
      <c r="BE75" s="321"/>
      <c r="BF75" s="321"/>
      <c r="BG75" s="321"/>
      <c r="BH75" s="321"/>
      <c r="BI75" s="321"/>
      <c r="BJ75" s="321"/>
      <c r="BK75" s="321"/>
      <c r="BL75" s="321"/>
      <c r="BM75" s="321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9"/>
      <c r="CG75" s="18"/>
      <c r="CH75" s="18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</row>
    <row r="76" spans="2:101" ht="3.75" customHeight="1">
      <c r="B76" s="294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320"/>
      <c r="N76" s="294"/>
      <c r="O76" s="295"/>
      <c r="P76" s="295"/>
      <c r="Q76" s="295"/>
      <c r="R76" s="295"/>
      <c r="S76" s="295"/>
      <c r="T76" s="295"/>
      <c r="U76" s="296"/>
      <c r="V76" s="283"/>
      <c r="W76" s="283"/>
      <c r="X76" s="284"/>
      <c r="Y76" s="12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2"/>
      <c r="AK76" s="13"/>
      <c r="AL76" s="13"/>
      <c r="AN76" s="13"/>
      <c r="AO76" s="13"/>
      <c r="AP76" s="13"/>
      <c r="AQ76" s="13"/>
      <c r="AR76" s="13"/>
      <c r="AS76" s="13"/>
      <c r="AT76" s="13"/>
      <c r="AU76" s="321"/>
      <c r="AV76" s="321"/>
      <c r="AW76" s="321"/>
      <c r="AX76" s="321"/>
      <c r="AY76" s="321"/>
      <c r="AZ76" s="321"/>
      <c r="BA76" s="321"/>
      <c r="BB76" s="321"/>
      <c r="BC76" s="321"/>
      <c r="BD76" s="321"/>
      <c r="BE76" s="321"/>
      <c r="BF76" s="321"/>
      <c r="BG76" s="321"/>
      <c r="BH76" s="321"/>
      <c r="BI76" s="321"/>
      <c r="BJ76" s="321"/>
      <c r="BK76" s="321"/>
      <c r="BL76" s="321"/>
      <c r="BM76" s="321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9"/>
      <c r="CG76" s="18"/>
      <c r="CH76" s="18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</row>
    <row r="77" spans="7:101" ht="3.75" customHeight="1">
      <c r="G77" s="25"/>
      <c r="H77" s="13"/>
      <c r="I77" s="13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93"/>
      <c r="V77" s="12"/>
      <c r="W77" s="12"/>
      <c r="X77" s="284"/>
      <c r="Y77" s="12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12"/>
      <c r="AK77" s="13"/>
      <c r="AL77" s="13"/>
      <c r="AN77" s="13"/>
      <c r="AO77" s="13"/>
      <c r="AP77" s="13"/>
      <c r="AQ77" s="13"/>
      <c r="AR77" s="13"/>
      <c r="AS77" s="13"/>
      <c r="AT77" s="13"/>
      <c r="AU77" s="321"/>
      <c r="AV77" s="321"/>
      <c r="AW77" s="321"/>
      <c r="AX77" s="321"/>
      <c r="AY77" s="321"/>
      <c r="AZ77" s="321"/>
      <c r="BA77" s="321"/>
      <c r="BB77" s="321"/>
      <c r="BC77" s="321"/>
      <c r="BD77" s="321"/>
      <c r="BE77" s="321"/>
      <c r="BF77" s="321"/>
      <c r="BG77" s="321"/>
      <c r="BH77" s="321"/>
      <c r="BI77" s="321"/>
      <c r="BJ77" s="321"/>
      <c r="BK77" s="321"/>
      <c r="BL77" s="321"/>
      <c r="BM77" s="321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9"/>
      <c r="CG77" s="18"/>
      <c r="CH77" s="18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</row>
    <row r="78" spans="7:101" ht="3.75" customHeight="1">
      <c r="G78" s="14"/>
      <c r="H78" s="13"/>
      <c r="I78" s="13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93"/>
      <c r="V78" s="12"/>
      <c r="W78" s="12"/>
      <c r="X78" s="105"/>
      <c r="Y78" s="12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12"/>
      <c r="AK78" s="13"/>
      <c r="AL78" s="13"/>
      <c r="AN78" s="13"/>
      <c r="AO78" s="13"/>
      <c r="AP78" s="13"/>
      <c r="AQ78" s="13"/>
      <c r="AR78" s="13"/>
      <c r="AS78" s="13"/>
      <c r="AT78" s="13"/>
      <c r="AU78" s="321"/>
      <c r="AV78" s="321"/>
      <c r="AW78" s="321"/>
      <c r="AX78" s="321"/>
      <c r="AY78" s="321"/>
      <c r="AZ78" s="321"/>
      <c r="BA78" s="321"/>
      <c r="BB78" s="321"/>
      <c r="BC78" s="321"/>
      <c r="BD78" s="321"/>
      <c r="BE78" s="321"/>
      <c r="BF78" s="321"/>
      <c r="BG78" s="321"/>
      <c r="BH78" s="321"/>
      <c r="BI78" s="321"/>
      <c r="BJ78" s="321"/>
      <c r="BK78" s="321"/>
      <c r="BL78" s="321"/>
      <c r="BM78" s="321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9"/>
      <c r="CG78" s="23"/>
      <c r="CH78" s="18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</row>
    <row r="79" spans="7:101" ht="3.75" customHeight="1">
      <c r="G79" s="14"/>
      <c r="H79" s="323" t="s">
        <v>44</v>
      </c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5"/>
      <c r="V79" s="13"/>
      <c r="W79" s="13"/>
      <c r="X79" s="105"/>
      <c r="Y79" s="12"/>
      <c r="Z79" s="288"/>
      <c r="AA79" s="289"/>
      <c r="AB79" s="289"/>
      <c r="AC79" s="289"/>
      <c r="AD79" s="289"/>
      <c r="AE79" s="289"/>
      <c r="AF79" s="289"/>
      <c r="AG79" s="289"/>
      <c r="AH79" s="289"/>
      <c r="AI79" s="289"/>
      <c r="AJ79" s="318"/>
      <c r="AK79" s="13"/>
      <c r="AL79" s="13"/>
      <c r="AN79" s="13"/>
      <c r="AO79" s="13"/>
      <c r="AP79" s="13"/>
      <c r="AQ79" s="13"/>
      <c r="AR79" s="13"/>
      <c r="AS79" s="13"/>
      <c r="AT79" s="13"/>
      <c r="AU79" s="21"/>
      <c r="AV79" s="21"/>
      <c r="AW79" s="21"/>
      <c r="AX79" s="21"/>
      <c r="AY79" s="21"/>
      <c r="AZ79" s="21"/>
      <c r="BA79" s="21"/>
      <c r="BB79" s="21"/>
      <c r="BC79" s="21"/>
      <c r="BD79" s="25"/>
      <c r="BE79" s="25"/>
      <c r="BF79" s="25"/>
      <c r="BG79" s="25"/>
      <c r="BH79" s="25"/>
      <c r="BI79" s="12"/>
      <c r="BJ79" s="13"/>
      <c r="BK79" s="13"/>
      <c r="BL79" s="13"/>
      <c r="BM79" s="13"/>
      <c r="BZ79" s="23"/>
      <c r="CA79" s="23"/>
      <c r="CB79" s="23"/>
      <c r="CC79" s="23"/>
      <c r="CD79" s="23"/>
      <c r="CE79" s="22"/>
      <c r="CF79" s="22"/>
      <c r="CG79" s="23"/>
      <c r="CH79" s="18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</row>
    <row r="80" spans="7:101" ht="15" customHeight="1">
      <c r="G80" s="14"/>
      <c r="H80" s="326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8"/>
      <c r="V80" s="13"/>
      <c r="W80" s="13"/>
      <c r="X80" s="105"/>
      <c r="Y80" s="24"/>
      <c r="Z80" s="291"/>
      <c r="AA80" s="292"/>
      <c r="AB80" s="292"/>
      <c r="AC80" s="292"/>
      <c r="AD80" s="292"/>
      <c r="AE80" s="292"/>
      <c r="AF80" s="292"/>
      <c r="AG80" s="292"/>
      <c r="AH80" s="292"/>
      <c r="AI80" s="292"/>
      <c r="AJ80" s="319"/>
      <c r="AK80" s="13"/>
      <c r="AL80" s="13"/>
      <c r="AN80" s="13"/>
      <c r="AO80" s="13"/>
      <c r="AP80" s="13"/>
      <c r="AQ80" s="13"/>
      <c r="AR80" s="13"/>
      <c r="AS80" s="13"/>
      <c r="AT80" s="13"/>
      <c r="AU80" s="316"/>
      <c r="AV80" s="316"/>
      <c r="AW80" s="316"/>
      <c r="AX80" s="316"/>
      <c r="AY80" s="316"/>
      <c r="AZ80" s="316"/>
      <c r="BA80" s="316"/>
      <c r="BB80" s="316"/>
      <c r="BC80" s="316"/>
      <c r="BD80" s="316"/>
      <c r="BE80" s="316"/>
      <c r="BF80" s="316"/>
      <c r="BG80" s="316"/>
      <c r="BH80" s="316"/>
      <c r="BI80" s="316"/>
      <c r="BJ80" s="316"/>
      <c r="BK80" s="316"/>
      <c r="BL80" s="316"/>
      <c r="BM80" s="316"/>
      <c r="BZ80" s="23"/>
      <c r="CA80" s="23"/>
      <c r="CB80" s="23"/>
      <c r="CC80" s="23"/>
      <c r="CD80" s="23"/>
      <c r="CE80" s="22"/>
      <c r="CF80" s="22"/>
      <c r="CG80" s="23"/>
      <c r="CH80" s="18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</row>
    <row r="81" spans="7:101" ht="3.75" customHeight="1">
      <c r="G81" s="14"/>
      <c r="H81" s="326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8"/>
      <c r="V81" s="13"/>
      <c r="W81" s="13"/>
      <c r="X81" s="105"/>
      <c r="Y81" s="12"/>
      <c r="Z81" s="291"/>
      <c r="AA81" s="292"/>
      <c r="AB81" s="292"/>
      <c r="AC81" s="292"/>
      <c r="AD81" s="292"/>
      <c r="AE81" s="292"/>
      <c r="AF81" s="292"/>
      <c r="AG81" s="292"/>
      <c r="AH81" s="292"/>
      <c r="AI81" s="292"/>
      <c r="AJ81" s="319"/>
      <c r="AK81" s="13"/>
      <c r="AL81" s="13"/>
      <c r="AN81" s="13"/>
      <c r="AO81" s="13"/>
      <c r="AP81" s="13"/>
      <c r="AQ81" s="13"/>
      <c r="AR81" s="13"/>
      <c r="AS81" s="13"/>
      <c r="AT81" s="13"/>
      <c r="AU81" s="316"/>
      <c r="AV81" s="316"/>
      <c r="AW81" s="316"/>
      <c r="AX81" s="316"/>
      <c r="AY81" s="316"/>
      <c r="AZ81" s="316"/>
      <c r="BA81" s="316"/>
      <c r="BB81" s="316"/>
      <c r="BC81" s="316"/>
      <c r="BD81" s="316"/>
      <c r="BE81" s="316"/>
      <c r="BF81" s="316"/>
      <c r="BG81" s="316"/>
      <c r="BH81" s="316"/>
      <c r="BI81" s="316"/>
      <c r="BJ81" s="316"/>
      <c r="BK81" s="316"/>
      <c r="BL81" s="316"/>
      <c r="BM81" s="316"/>
      <c r="BZ81" s="23"/>
      <c r="CA81" s="23"/>
      <c r="CB81" s="23"/>
      <c r="CC81" s="23"/>
      <c r="CD81" s="23"/>
      <c r="CE81" s="22"/>
      <c r="CF81" s="22"/>
      <c r="CG81" s="18"/>
      <c r="CH81" s="18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1"/>
      <c r="CT81" s="11"/>
      <c r="CU81" s="11"/>
      <c r="CV81" s="11"/>
      <c r="CW81" s="11"/>
    </row>
    <row r="82" spans="7:101" ht="3.75" customHeight="1">
      <c r="G82" s="14"/>
      <c r="H82" s="329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1"/>
      <c r="V82" s="13"/>
      <c r="W82" s="13"/>
      <c r="X82" s="105"/>
      <c r="Y82" s="12"/>
      <c r="Z82" s="294"/>
      <c r="AA82" s="295"/>
      <c r="AB82" s="295"/>
      <c r="AC82" s="295"/>
      <c r="AD82" s="295"/>
      <c r="AE82" s="295"/>
      <c r="AF82" s="295"/>
      <c r="AG82" s="295"/>
      <c r="AH82" s="295"/>
      <c r="AI82" s="295"/>
      <c r="AJ82" s="320"/>
      <c r="AK82" s="13"/>
      <c r="AL82" s="13"/>
      <c r="AN82" s="13"/>
      <c r="AO82" s="13"/>
      <c r="AP82" s="13"/>
      <c r="AQ82" s="13"/>
      <c r="AR82" s="13"/>
      <c r="AS82" s="13"/>
      <c r="AT82" s="13"/>
      <c r="AU82" s="316"/>
      <c r="AV82" s="316"/>
      <c r="AW82" s="316"/>
      <c r="AX82" s="316"/>
      <c r="AY82" s="316"/>
      <c r="AZ82" s="316"/>
      <c r="BA82" s="316"/>
      <c r="BB82" s="316"/>
      <c r="BC82" s="316"/>
      <c r="BD82" s="316"/>
      <c r="BE82" s="316"/>
      <c r="BF82" s="316"/>
      <c r="BG82" s="316"/>
      <c r="BH82" s="316"/>
      <c r="BI82" s="316"/>
      <c r="BJ82" s="316"/>
      <c r="BK82" s="316"/>
      <c r="BL82" s="316"/>
      <c r="BM82" s="316"/>
      <c r="CF82" s="22"/>
      <c r="CG82" s="18"/>
      <c r="CH82" s="18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1"/>
      <c r="CT82" s="11"/>
      <c r="CU82" s="11"/>
      <c r="CV82" s="11"/>
      <c r="CW82" s="11"/>
    </row>
    <row r="83" spans="7:101" ht="3.75" customHeight="1">
      <c r="G83" s="14"/>
      <c r="H83" s="13"/>
      <c r="I83" s="13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93"/>
      <c r="V83" s="12"/>
      <c r="W83" s="12"/>
      <c r="X83" s="105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3"/>
      <c r="AL83" s="13"/>
      <c r="AN83" s="13"/>
      <c r="AO83" s="13"/>
      <c r="AP83" s="13"/>
      <c r="AQ83" s="13"/>
      <c r="AR83" s="13"/>
      <c r="AS83" s="13"/>
      <c r="AT83" s="13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316"/>
      <c r="BF83" s="316"/>
      <c r="BG83" s="316"/>
      <c r="BH83" s="316"/>
      <c r="BI83" s="316"/>
      <c r="BJ83" s="316"/>
      <c r="BK83" s="316"/>
      <c r="BL83" s="316"/>
      <c r="BM83" s="316"/>
      <c r="CF83" s="19"/>
      <c r="CG83" s="18"/>
      <c r="CH83" s="18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1"/>
      <c r="CT83" s="11"/>
      <c r="CU83" s="11"/>
      <c r="CV83" s="11"/>
      <c r="CW83" s="11"/>
    </row>
    <row r="84" spans="7:101" ht="3.75" customHeight="1">
      <c r="G84" s="14"/>
      <c r="H84" s="13"/>
      <c r="I84" s="13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93"/>
      <c r="V84" s="12"/>
      <c r="W84" s="12"/>
      <c r="X84" s="298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3"/>
      <c r="AL84" s="13"/>
      <c r="AN84" s="13"/>
      <c r="AO84" s="13"/>
      <c r="AP84" s="13"/>
      <c r="AQ84" s="13"/>
      <c r="AR84" s="13"/>
      <c r="AS84" s="13"/>
      <c r="AT84" s="13"/>
      <c r="AU84" s="21"/>
      <c r="AV84" s="21"/>
      <c r="AW84" s="21"/>
      <c r="AX84" s="21"/>
      <c r="AY84" s="21"/>
      <c r="AZ84" s="20"/>
      <c r="BA84" s="20"/>
      <c r="BB84" s="20"/>
      <c r="BC84" s="20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CF84" s="19"/>
      <c r="CG84" s="18"/>
      <c r="CH84" s="18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1"/>
      <c r="CT84" s="11"/>
      <c r="CU84" s="11"/>
      <c r="CV84" s="11"/>
      <c r="CW84" s="11"/>
    </row>
    <row r="85" spans="1:101" ht="3.75" customHeight="1">
      <c r="A85" s="89" t="str">
        <f>B85&amp;" "&amp;N85</f>
        <v>3rd place finalist 2 </v>
      </c>
      <c r="B85" s="288" t="s">
        <v>46</v>
      </c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318"/>
      <c r="N85" s="288"/>
      <c r="O85" s="289"/>
      <c r="P85" s="289"/>
      <c r="Q85" s="289"/>
      <c r="R85" s="289"/>
      <c r="S85" s="289"/>
      <c r="T85" s="289"/>
      <c r="U85" s="290"/>
      <c r="V85" s="283"/>
      <c r="W85" s="283"/>
      <c r="X85" s="298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3"/>
      <c r="AL85" s="13"/>
      <c r="AN85" s="13"/>
      <c r="AO85" s="13"/>
      <c r="AP85" s="13"/>
      <c r="AQ85" s="13"/>
      <c r="AR85" s="13"/>
      <c r="AS85" s="13"/>
      <c r="AT85" s="13"/>
      <c r="AU85" s="316"/>
      <c r="AV85" s="316"/>
      <c r="AW85" s="316"/>
      <c r="AX85" s="316"/>
      <c r="AY85" s="316"/>
      <c r="AZ85" s="316"/>
      <c r="BA85" s="316"/>
      <c r="BB85" s="316"/>
      <c r="BC85" s="316"/>
      <c r="BD85" s="322"/>
      <c r="BE85" s="322"/>
      <c r="BF85" s="322"/>
      <c r="BG85" s="322"/>
      <c r="BH85" s="322"/>
      <c r="BI85" s="322"/>
      <c r="BJ85" s="322"/>
      <c r="BK85" s="322"/>
      <c r="BL85" s="322"/>
      <c r="BM85" s="322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</row>
    <row r="86" spans="2:101" ht="15" customHeight="1">
      <c r="B86" s="291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319"/>
      <c r="N86" s="291"/>
      <c r="O86" s="292"/>
      <c r="P86" s="292"/>
      <c r="Q86" s="292"/>
      <c r="R86" s="292"/>
      <c r="S86" s="292"/>
      <c r="T86" s="292"/>
      <c r="U86" s="293"/>
      <c r="V86" s="283"/>
      <c r="W86" s="283"/>
      <c r="X86" s="298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3"/>
      <c r="AL86" s="13"/>
      <c r="AN86" s="13"/>
      <c r="AO86" s="13"/>
      <c r="AP86" s="13"/>
      <c r="AQ86" s="13"/>
      <c r="AR86" s="13"/>
      <c r="AS86" s="13"/>
      <c r="AT86" s="13"/>
      <c r="AU86" s="316"/>
      <c r="AV86" s="316"/>
      <c r="AW86" s="316"/>
      <c r="AX86" s="316"/>
      <c r="AY86" s="316"/>
      <c r="AZ86" s="316"/>
      <c r="BA86" s="316"/>
      <c r="BB86" s="316"/>
      <c r="BC86" s="316"/>
      <c r="BD86" s="322"/>
      <c r="BE86" s="322"/>
      <c r="BF86" s="322"/>
      <c r="BG86" s="322"/>
      <c r="BH86" s="322"/>
      <c r="BI86" s="322"/>
      <c r="BJ86" s="322"/>
      <c r="BK86" s="322"/>
      <c r="BL86" s="322"/>
      <c r="BM86" s="322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</row>
    <row r="87" spans="2:101" ht="3.75" customHeight="1">
      <c r="B87" s="291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319"/>
      <c r="N87" s="291"/>
      <c r="O87" s="292"/>
      <c r="P87" s="292"/>
      <c r="Q87" s="292"/>
      <c r="R87" s="292"/>
      <c r="S87" s="292"/>
      <c r="T87" s="292"/>
      <c r="U87" s="293"/>
      <c r="V87" s="283"/>
      <c r="W87" s="283"/>
      <c r="X87" s="15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3"/>
      <c r="AL87" s="13"/>
      <c r="AN87" s="13"/>
      <c r="AO87" s="13"/>
      <c r="AP87" s="13"/>
      <c r="AQ87" s="13"/>
      <c r="AR87" s="13"/>
      <c r="AS87" s="13"/>
      <c r="AT87" s="13"/>
      <c r="AU87" s="316"/>
      <c r="AV87" s="316"/>
      <c r="AW87" s="316"/>
      <c r="AX87" s="316"/>
      <c r="AY87" s="316"/>
      <c r="AZ87" s="316"/>
      <c r="BA87" s="316"/>
      <c r="BB87" s="316"/>
      <c r="BC87" s="316"/>
      <c r="BD87" s="322"/>
      <c r="BE87" s="322"/>
      <c r="BF87" s="322"/>
      <c r="BG87" s="322"/>
      <c r="BH87" s="322"/>
      <c r="BI87" s="322"/>
      <c r="BJ87" s="322"/>
      <c r="BK87" s="322"/>
      <c r="BL87" s="322"/>
      <c r="BM87" s="322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</row>
    <row r="88" spans="2:101" ht="3.75" customHeight="1">
      <c r="B88" s="294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320"/>
      <c r="N88" s="294"/>
      <c r="O88" s="295"/>
      <c r="P88" s="295"/>
      <c r="Q88" s="295"/>
      <c r="R88" s="295"/>
      <c r="S88" s="295"/>
      <c r="T88" s="295"/>
      <c r="U88" s="296"/>
      <c r="V88" s="283"/>
      <c r="W88" s="283"/>
      <c r="X88" s="12"/>
      <c r="Y88" s="12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N88" s="13"/>
      <c r="AO88" s="13"/>
      <c r="AP88" s="13"/>
      <c r="AQ88" s="13"/>
      <c r="AR88" s="13"/>
      <c r="AS88" s="13"/>
      <c r="AT88" s="13"/>
      <c r="AU88" s="316"/>
      <c r="AV88" s="316"/>
      <c r="AW88" s="316"/>
      <c r="AX88" s="316"/>
      <c r="AY88" s="316"/>
      <c r="AZ88" s="316"/>
      <c r="BA88" s="316"/>
      <c r="BB88" s="316"/>
      <c r="BC88" s="316"/>
      <c r="BD88" s="322"/>
      <c r="BE88" s="322"/>
      <c r="BF88" s="322"/>
      <c r="BG88" s="322"/>
      <c r="BH88" s="322"/>
      <c r="BI88" s="322"/>
      <c r="BJ88" s="322"/>
      <c r="BK88" s="322"/>
      <c r="BL88" s="322"/>
      <c r="BM88" s="322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</row>
  </sheetData>
  <sheetProtection selectLockedCells="1" selectUnlockedCells="1"/>
  <mergeCells count="52"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  <mergeCell ref="AU85:BC88"/>
    <mergeCell ref="AN69:AY72"/>
    <mergeCell ref="B73:M76"/>
    <mergeCell ref="N73:U76"/>
    <mergeCell ref="V73:W76"/>
    <mergeCell ref="X75:X77"/>
    <mergeCell ref="AU75:BC78"/>
    <mergeCell ref="AZ50:AZ52"/>
    <mergeCell ref="AN51:AN54"/>
    <mergeCell ref="AO51:AW54"/>
    <mergeCell ref="AX51:AY54"/>
    <mergeCell ref="AL56:AL58"/>
    <mergeCell ref="V57:Y60"/>
    <mergeCell ref="Z57:AI60"/>
    <mergeCell ref="AJ57:AK60"/>
    <mergeCell ref="AN57:AY68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L23:AL25"/>
    <mergeCell ref="BB24:BC27"/>
    <mergeCell ref="BD24:BM27"/>
    <mergeCell ref="AN27:AN30"/>
    <mergeCell ref="AO27:AW30"/>
    <mergeCell ref="AX27:AY30"/>
    <mergeCell ref="AZ29:AZ31"/>
    <mergeCell ref="B3:N6"/>
    <mergeCell ref="O3:BM6"/>
    <mergeCell ref="AN9:AY24"/>
    <mergeCell ref="BB14:BC17"/>
    <mergeCell ref="BD14:BM17"/>
    <mergeCell ref="BB19:BC22"/>
    <mergeCell ref="BD19:BM22"/>
    <mergeCell ref="V21:Y24"/>
    <mergeCell ref="Z21:AI24"/>
    <mergeCell ref="AJ21:AK24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showGridLines="0" zoomScalePageLayoutView="0" workbookViewId="0" topLeftCell="A1">
      <selection activeCell="U10" sqref="U10:AB11"/>
    </sheetView>
  </sheetViews>
  <sheetFormatPr defaultColWidth="9.140625" defaultRowHeight="15"/>
  <cols>
    <col min="1" max="1" width="6.7109375" style="0" customWidth="1"/>
    <col min="2" max="2" width="21.7109375" style="62" customWidth="1"/>
    <col min="3" max="4" width="6.57421875" style="2" customWidth="1"/>
    <col min="5" max="5" width="6.57421875" style="2" hidden="1" customWidth="1"/>
    <col min="6" max="7" width="6.57421875" style="2" customWidth="1"/>
    <col min="8" max="8" width="6.57421875" style="2" hidden="1" customWidth="1"/>
    <col min="9" max="9" width="6.57421875" style="2" customWidth="1"/>
    <col min="10" max="10" width="7.57421875" style="2" customWidth="1"/>
    <col min="11" max="13" width="5.7109375" style="2" hidden="1" customWidth="1"/>
    <col min="14" max="14" width="5.7109375" style="195" hidden="1" customWidth="1"/>
    <col min="15" max="17" width="3.7109375" style="2" customWidth="1"/>
    <col min="18" max="18" width="5.28125" style="2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5.421875" style="2" customWidth="1"/>
    <col min="27" max="27" width="3.7109375" style="2" customWidth="1"/>
    <col min="28" max="28" width="6.7109375" style="2" customWidth="1"/>
    <col min="29" max="29" width="11.7109375" style="2" hidden="1" customWidth="1"/>
    <col min="30" max="30" width="4.7109375" style="2" customWidth="1"/>
    <col min="31" max="31" width="11.7109375" style="2" customWidth="1"/>
    <col min="32" max="33" width="4.7109375" style="2" customWidth="1"/>
    <col min="34" max="44" width="4.7109375" style="0" customWidth="1"/>
  </cols>
  <sheetData>
    <row r="1" spans="1:33" ht="16.5" customHeight="1">
      <c r="A1" s="244" t="s">
        <v>21</v>
      </c>
      <c r="B1" s="245"/>
      <c r="C1" s="245"/>
      <c r="D1" s="245"/>
      <c r="E1" s="246"/>
      <c r="F1" s="243" t="s">
        <v>256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G1"/>
    </row>
    <row r="2" spans="1:33" ht="16.5" customHeight="1">
      <c r="A2" s="244" t="s">
        <v>17</v>
      </c>
      <c r="B2" s="245"/>
      <c r="C2" s="245"/>
      <c r="D2" s="245"/>
      <c r="E2" s="246"/>
      <c r="F2" s="249" t="s">
        <v>257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G2"/>
    </row>
    <row r="3" spans="1:33" ht="16.5" customHeight="1">
      <c r="A3" s="244" t="s">
        <v>18</v>
      </c>
      <c r="B3" s="245"/>
      <c r="C3" s="245"/>
      <c r="D3" s="245"/>
      <c r="E3" s="246"/>
      <c r="F3" s="243" t="s">
        <v>110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G3"/>
    </row>
    <row r="4" spans="1:33" ht="16.5" customHeight="1">
      <c r="A4" s="244" t="s">
        <v>19</v>
      </c>
      <c r="B4" s="245"/>
      <c r="C4" s="245"/>
      <c r="D4" s="245"/>
      <c r="E4" s="246"/>
      <c r="F4" s="243" t="s">
        <v>1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G4"/>
    </row>
    <row r="5" spans="1:33" ht="16.5" customHeight="1">
      <c r="A5" s="244" t="s">
        <v>152</v>
      </c>
      <c r="B5" s="245"/>
      <c r="C5" s="245"/>
      <c r="D5" s="245"/>
      <c r="E5" s="246"/>
      <c r="F5" s="243">
        <v>6</v>
      </c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G5"/>
    </row>
    <row r="6" spans="1:33" ht="16.5" customHeight="1">
      <c r="A6" s="244" t="s">
        <v>153</v>
      </c>
      <c r="B6" s="245"/>
      <c r="C6" s="245"/>
      <c r="D6" s="245"/>
      <c r="E6" s="246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G6"/>
    </row>
    <row r="7" spans="1:33" ht="16.5" customHeight="1">
      <c r="A7" s="244" t="s">
        <v>20</v>
      </c>
      <c r="B7" s="245"/>
      <c r="C7" s="245"/>
      <c r="D7" s="245"/>
      <c r="E7" s="246"/>
      <c r="F7" s="243" t="s">
        <v>0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G7"/>
    </row>
    <row r="10" spans="1:33" ht="15" customHeight="1">
      <c r="A10" s="257" t="s">
        <v>267</v>
      </c>
      <c r="B10" s="258"/>
      <c r="C10" s="247" t="str">
        <f>A12</f>
        <v>P301</v>
      </c>
      <c r="D10" s="247"/>
      <c r="E10" s="54"/>
      <c r="F10" s="247" t="str">
        <f>A13</f>
        <v>P302</v>
      </c>
      <c r="G10" s="247"/>
      <c r="H10" s="54"/>
      <c r="I10" s="247" t="str">
        <f>A14</f>
        <v>P303</v>
      </c>
      <c r="J10" s="247"/>
      <c r="K10" s="54"/>
      <c r="L10" s="274"/>
      <c r="M10" s="274"/>
      <c r="N10" s="192"/>
      <c r="O10" s="248" t="s">
        <v>22</v>
      </c>
      <c r="P10" s="248"/>
      <c r="Q10" s="248" t="s">
        <v>23</v>
      </c>
      <c r="R10" s="248"/>
      <c r="S10" s="248" t="s">
        <v>24</v>
      </c>
      <c r="T10" s="248"/>
      <c r="U10" s="248" t="s">
        <v>258</v>
      </c>
      <c r="V10" s="248"/>
      <c r="W10" s="248" t="s">
        <v>259</v>
      </c>
      <c r="X10" s="248"/>
      <c r="Y10" s="248" t="s">
        <v>260</v>
      </c>
      <c r="Z10" s="248"/>
      <c r="AA10" s="248" t="s">
        <v>261</v>
      </c>
      <c r="AB10" s="248"/>
      <c r="AC10" s="56"/>
      <c r="AD10" s="250" t="s">
        <v>25</v>
      </c>
      <c r="AE10" s="250"/>
      <c r="AF10"/>
      <c r="AG10"/>
    </row>
    <row r="11" spans="1:31" s="1" customFormat="1" ht="54" customHeight="1">
      <c r="A11" s="259"/>
      <c r="B11" s="260"/>
      <c r="C11" s="261" t="str">
        <f>B12</f>
        <v>Augusta, Procházková, CZE (AP)</v>
      </c>
      <c r="D11" s="261"/>
      <c r="E11" s="130" t="s">
        <v>2</v>
      </c>
      <c r="F11" s="261" t="str">
        <f>B13</f>
        <v>Tižo, Bielak, SVK1 (TB)</v>
      </c>
      <c r="G11" s="261"/>
      <c r="H11" s="130" t="s">
        <v>2</v>
      </c>
      <c r="I11" s="261" t="str">
        <f>B14</f>
        <v>Újpál, Edelényi, HUN (UE)</v>
      </c>
      <c r="J11" s="261"/>
      <c r="K11" s="54" t="s">
        <v>2</v>
      </c>
      <c r="L11" s="274"/>
      <c r="M11" s="274"/>
      <c r="N11" s="54" t="s">
        <v>2</v>
      </c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56"/>
      <c r="AD11" s="250"/>
      <c r="AE11" s="250"/>
    </row>
    <row r="12" spans="1:33" ht="30" customHeight="1">
      <c r="A12" s="53" t="str">
        <f>VLOOKUP("A1",'zoznam hracov_list of players'!$A$17:$H$22,2,0)</f>
        <v>P301</v>
      </c>
      <c r="B12" s="61" t="str">
        <f>VLOOKUP("A1",'zoznam hracov_list of players'!A$17:H$22,8,0)</f>
        <v>Augusta, Procházková, CZE (AP)</v>
      </c>
      <c r="C12" s="73"/>
      <c r="D12" s="73"/>
      <c r="E12" s="73"/>
      <c r="F12" s="74"/>
      <c r="G12" s="74"/>
      <c r="H12" s="74"/>
      <c r="I12" s="74"/>
      <c r="J12" s="74"/>
      <c r="K12" s="74"/>
      <c r="L12" s="74"/>
      <c r="M12" s="74"/>
      <c r="N12" s="191"/>
      <c r="O12" s="267">
        <f>IF(SUM(C12:N12)=0,"",IF($C12&gt;$D12,1,0)+IF($F12&gt;$G12,1,0)+IF($I12&gt;$J12,1,0)+IF($L12&gt;$M12,1,0)+$E12+$H12+$K12+$N12)</f>
      </c>
      <c r="P12" s="267"/>
      <c r="Q12" s="268">
        <f>IF(SUM(C12:N12)=0,"",IF(C12="",0,1)+IF(F12="",0,1)+IF(I12="",0,1)+IF(L12="",0,1))</f>
      </c>
      <c r="R12" s="268"/>
      <c r="S12" s="77">
        <f aca="true" t="shared" si="0" ref="S12:T14">IF(AND(C12="",F12="",I12="",L12=""),"",N(C12)+N(F12)+N(I12)+N(L12))</f>
      </c>
      <c r="T12" s="77">
        <f t="shared" si="0"/>
      </c>
      <c r="U12" s="269">
        <f>O12</f>
      </c>
      <c r="V12" s="269"/>
      <c r="W12" s="269"/>
      <c r="X12" s="269"/>
      <c r="Y12" s="269">
        <f>IF(Q12="","",(S12-T12))</f>
      </c>
      <c r="Z12" s="269"/>
      <c r="AA12" s="269">
        <f>IF(Q12="","",S12)</f>
      </c>
      <c r="AB12" s="269"/>
      <c r="AC12" s="51">
        <f>IF(SUM(C12:N12)=0,0,U12*1000000+Y12*1000+AA12+30*W12)</f>
        <v>0</v>
      </c>
      <c r="AD12" s="270">
        <f>IF(AC12=0,"",IF(LARGE($AC$12:$AC$15,1)=AC12,1,IF(LARGE($AC$12:$AC$15,2)=AC12,2,IF(LARGE($AC$12:$AC$15,3)=AC12,3,IF(LARGE($AC$12:$AC$15,4)=AC12,4,-1)))))</f>
      </c>
      <c r="AE12" s="270"/>
      <c r="AF12"/>
      <c r="AG12"/>
    </row>
    <row r="13" spans="1:33" ht="30" customHeight="1">
      <c r="A13" s="53" t="str">
        <f>VLOOKUP("A2",'zoznam hracov_list of players'!$A$17:$H$22,2,0)</f>
        <v>P302</v>
      </c>
      <c r="B13" s="61" t="str">
        <f>VLOOKUP("A2",'zoznam hracov_list of players'!A$17:H$22,8,0)</f>
        <v>Tižo, Bielak, SVK1 (TB)</v>
      </c>
      <c r="C13" s="76">
        <f>IF(G12="","",G12)</f>
      </c>
      <c r="D13" s="76">
        <f>IF(F12="","",F12)</f>
      </c>
      <c r="E13" s="76"/>
      <c r="F13" s="73"/>
      <c r="G13" s="73"/>
      <c r="H13" s="73"/>
      <c r="I13" s="74"/>
      <c r="J13" s="74"/>
      <c r="K13" s="74"/>
      <c r="L13" s="73"/>
      <c r="M13" s="73"/>
      <c r="N13" s="191"/>
      <c r="O13" s="267">
        <f>IF(SUM(C13:N13)=0,"",IF($C13&gt;$D13,1,0)+IF($F13&gt;$G13,1,0)+IF($I13&gt;$J13,1,0)+IF($L13&gt;$M13,1,0)+$E13+$H13+$K13+$N13)</f>
      </c>
      <c r="P13" s="267"/>
      <c r="Q13" s="268">
        <f>IF(SUM(C13:N13)=0,"",IF(C13="",0,1)+IF(F13="",0,1)+IF(I13="",0,1)+IF(L13="",0,1))</f>
      </c>
      <c r="R13" s="268"/>
      <c r="S13" s="77">
        <f t="shared" si="0"/>
      </c>
      <c r="T13" s="77">
        <f t="shared" si="0"/>
      </c>
      <c r="U13" s="269">
        <f>O13</f>
      </c>
      <c r="V13" s="269"/>
      <c r="W13" s="269"/>
      <c r="X13" s="269"/>
      <c r="Y13" s="269">
        <f>IF(Q13="","",(S13-T13))</f>
      </c>
      <c r="Z13" s="269"/>
      <c r="AA13" s="269">
        <f>IF(Q13="","",S13)</f>
      </c>
      <c r="AB13" s="269"/>
      <c r="AC13" s="51">
        <f>IF(SUM(C13:N13)=0,0,U13*1000000+Y13*1000+AA13+30*W13)</f>
        <v>0</v>
      </c>
      <c r="AD13" s="270">
        <f>IF(AC13=0,"",IF(LARGE($AC$12:$AC$15,1)=AC13,1,IF(LARGE($AC$12:$AC$15,2)=AC13,2,IF(LARGE($AC$12:$AC$15,3)=AC13,3,IF(LARGE($AC$12:$AC$15,4)=AC13,4,-1)))))</f>
      </c>
      <c r="AE13" s="270"/>
      <c r="AF13"/>
      <c r="AG13"/>
    </row>
    <row r="14" spans="1:33" ht="30" customHeight="1">
      <c r="A14" s="53" t="str">
        <f>VLOOKUP("A3",'zoznam hracov_list of players'!$A$17:$H$22,2,0)</f>
        <v>P303</v>
      </c>
      <c r="B14" s="61" t="str">
        <f>VLOOKUP("A3",'zoznam hracov_list of players'!A$17:H$22,8,0)</f>
        <v>Újpál, Edelényi, HUN (UE)</v>
      </c>
      <c r="C14" s="76">
        <f>IF(J12="","",J12)</f>
      </c>
      <c r="D14" s="76">
        <f>IF(I12="","",I12)</f>
      </c>
      <c r="E14" s="76"/>
      <c r="F14" s="76">
        <f>IF(J13="","",J13)</f>
      </c>
      <c r="G14" s="76">
        <f>IF(I13="","",I13)</f>
      </c>
      <c r="H14" s="76"/>
      <c r="I14" s="73"/>
      <c r="J14" s="73"/>
      <c r="K14" s="73"/>
      <c r="L14" s="74"/>
      <c r="M14" s="74"/>
      <c r="N14" s="191"/>
      <c r="O14" s="267">
        <f>IF(SUM(C14:N14)=0,"",IF($C14&gt;$D14,1,0)+IF($F14&gt;$G14,1,0)+IF($I14&gt;$J14,1,0)+IF($L14&gt;$M14,1,0)+$E14+$H14+$K14+$N14)</f>
      </c>
      <c r="P14" s="267"/>
      <c r="Q14" s="268">
        <f>IF(SUM(C14:N14)=0,"",IF(C14="",0,1)+IF(F14="",0,1)+IF(I14="",0,1)+IF(L14="",0,1))</f>
      </c>
      <c r="R14" s="268"/>
      <c r="S14" s="77">
        <f t="shared" si="0"/>
      </c>
      <c r="T14" s="77">
        <f t="shared" si="0"/>
      </c>
      <c r="U14" s="269">
        <f>O14</f>
      </c>
      <c r="V14" s="269"/>
      <c r="W14" s="269"/>
      <c r="X14" s="269"/>
      <c r="Y14" s="269">
        <f>IF(Q14="","",(S14-T14))</f>
      </c>
      <c r="Z14" s="269"/>
      <c r="AA14" s="269">
        <f>IF(Q14="","",S14)</f>
      </c>
      <c r="AB14" s="269"/>
      <c r="AC14" s="51">
        <f>IF(SUM(C14:N14)=0,0,U14*1000000+Y14*1000+AA14+30*W14)</f>
        <v>0</v>
      </c>
      <c r="AD14" s="270">
        <f>IF(AC14=0,"",IF(LARGE($AC$12:$AC$15,1)=AC14,1,IF(LARGE($AC$12:$AC$15,2)=AC14,2,IF(LARGE($AC$12:$AC$15,3)=AC14,3,IF(LARGE($AC$12:$AC$15,4)=AC14,4,-1)))))</f>
      </c>
      <c r="AE14" s="270"/>
      <c r="AF14"/>
      <c r="AG14"/>
    </row>
    <row r="15" spans="1:33" ht="30" customHeight="1" hidden="1">
      <c r="A15" s="53" t="str">
        <f>VLOOKUP("A2",'zoznam hracov_list of players'!$A$17:$H$19,2,0)</f>
        <v>P302</v>
      </c>
      <c r="B15" s="61" t="e">
        <f>VLOOKUP("A2",'zoznam hracov_list of players'!A$17:H$19,13,0)</f>
        <v>#REF!</v>
      </c>
      <c r="C15" s="76"/>
      <c r="D15" s="76"/>
      <c r="E15" s="76"/>
      <c r="F15" s="73"/>
      <c r="G15" s="73"/>
      <c r="H15" s="76"/>
      <c r="I15" s="131"/>
      <c r="J15" s="131"/>
      <c r="K15" s="73"/>
      <c r="L15" s="73"/>
      <c r="M15" s="73"/>
      <c r="N15" s="191"/>
      <c r="O15" s="267"/>
      <c r="P15" s="267"/>
      <c r="Q15" s="268"/>
      <c r="R15" s="268"/>
      <c r="S15" s="77"/>
      <c r="T15" s="77"/>
      <c r="U15" s="269"/>
      <c r="V15" s="269"/>
      <c r="W15" s="269"/>
      <c r="X15" s="269"/>
      <c r="Y15" s="269"/>
      <c r="Z15" s="269"/>
      <c r="AA15" s="269"/>
      <c r="AB15" s="269"/>
      <c r="AC15" s="51"/>
      <c r="AD15" s="255">
        <f>IF(AC15=0,"",IF(LARGE($AC$12:$AC$15,1)=AC15,1,IF(LARGE($AC$12:$AC$15,2)=AC15,2,IF(LARGE($AC$12:$AC$15,3)=AC15,3,IF(LARGE($AC$12:$AC$15,4)=AC15,4,-1)))))</f>
      </c>
      <c r="AE15" s="255"/>
      <c r="AF15"/>
      <c r="AG15"/>
    </row>
    <row r="17" spans="1:33" ht="15" customHeight="1">
      <c r="A17" s="257" t="s">
        <v>111</v>
      </c>
      <c r="B17" s="258"/>
      <c r="C17" s="247" t="str">
        <f>A19</f>
        <v>P304</v>
      </c>
      <c r="D17" s="247"/>
      <c r="E17" s="54"/>
      <c r="F17" s="247" t="str">
        <f>A20</f>
        <v>P305</v>
      </c>
      <c r="G17" s="247"/>
      <c r="H17" s="54"/>
      <c r="I17" s="247" t="str">
        <f>A21</f>
        <v>P306</v>
      </c>
      <c r="J17" s="247"/>
      <c r="K17" s="54"/>
      <c r="L17" s="274"/>
      <c r="M17" s="274"/>
      <c r="N17" s="192"/>
      <c r="O17" s="248" t="s">
        <v>22</v>
      </c>
      <c r="P17" s="248"/>
      <c r="Q17" s="248" t="s">
        <v>23</v>
      </c>
      <c r="R17" s="248"/>
      <c r="S17" s="248" t="s">
        <v>24</v>
      </c>
      <c r="T17" s="248"/>
      <c r="U17" s="248" t="s">
        <v>258</v>
      </c>
      <c r="V17" s="248"/>
      <c r="W17" s="248" t="s">
        <v>259</v>
      </c>
      <c r="X17" s="248"/>
      <c r="Y17" s="248" t="s">
        <v>260</v>
      </c>
      <c r="Z17" s="248"/>
      <c r="AA17" s="248" t="s">
        <v>261</v>
      </c>
      <c r="AB17" s="248"/>
      <c r="AC17" s="56"/>
      <c r="AD17" s="250" t="s">
        <v>25</v>
      </c>
      <c r="AE17" s="250"/>
      <c r="AF17"/>
      <c r="AG17"/>
    </row>
    <row r="18" spans="1:31" s="1" customFormat="1" ht="54" customHeight="1">
      <c r="A18" s="259"/>
      <c r="B18" s="260"/>
      <c r="C18" s="261" t="str">
        <f>B19</f>
        <v>Klohna, Škvarnová, SVK2 (KS)</v>
      </c>
      <c r="D18" s="261"/>
      <c r="E18" s="130" t="s">
        <v>2</v>
      </c>
      <c r="F18" s="261" t="str">
        <f>B20</f>
        <v>Jerlah, Kramžar, SLO (JK)</v>
      </c>
      <c r="G18" s="261"/>
      <c r="H18" s="130" t="s">
        <v>2</v>
      </c>
      <c r="I18" s="261" t="str">
        <f>B21</f>
        <v>Plewa, Bednarek, POL (PB)</v>
      </c>
      <c r="J18" s="261"/>
      <c r="K18" s="54" t="s">
        <v>2</v>
      </c>
      <c r="L18" s="274"/>
      <c r="M18" s="274"/>
      <c r="N18" s="54" t="s">
        <v>2</v>
      </c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56"/>
      <c r="AD18" s="250"/>
      <c r="AE18" s="250"/>
    </row>
    <row r="19" spans="1:33" ht="30" customHeight="1">
      <c r="A19" s="53" t="str">
        <f>VLOOKUP("B1",'zoznam hracov_list of players'!$A$17:$H$22,2,0)</f>
        <v>P304</v>
      </c>
      <c r="B19" s="61" t="str">
        <f>VLOOKUP("B1",'zoznam hracov_list of players'!A$17:H$22,8,0)</f>
        <v>Klohna, Škvarnová, SVK2 (KS)</v>
      </c>
      <c r="C19" s="73"/>
      <c r="D19" s="73"/>
      <c r="E19" s="73"/>
      <c r="F19" s="74"/>
      <c r="G19" s="74"/>
      <c r="H19" s="74"/>
      <c r="I19" s="74"/>
      <c r="J19" s="74"/>
      <c r="K19" s="74"/>
      <c r="L19" s="74"/>
      <c r="M19" s="74"/>
      <c r="N19" s="191"/>
      <c r="O19" s="267">
        <f>IF(SUM(C19:N19)=0,"",IF($C19&gt;$D19,1,0)+IF($F19&gt;$G19,1,0)+IF($I19&gt;$J19,1,0)+IF($L19&gt;$M19,1,0)+$E19+$H19+$K19+$N19)</f>
      </c>
      <c r="P19" s="267"/>
      <c r="Q19" s="268">
        <f>IF(SUM(C19:N19)=0,"",IF(C19="",0,1)+IF(F19="",0,1)+IF(I19="",0,1)+IF(L19="",0,1))</f>
      </c>
      <c r="R19" s="268"/>
      <c r="S19" s="77">
        <f aca="true" t="shared" si="1" ref="S19:T21">IF(AND(C19="",F19="",I19="",L19=""),"",N(C19)+N(F19)+N(I19)+N(L19))</f>
      </c>
      <c r="T19" s="77">
        <f t="shared" si="1"/>
      </c>
      <c r="U19" s="269">
        <f>O19</f>
      </c>
      <c r="V19" s="269"/>
      <c r="W19" s="269"/>
      <c r="X19" s="269"/>
      <c r="Y19" s="269">
        <f>IF(Q19="","",(S19-T19))</f>
      </c>
      <c r="Z19" s="269"/>
      <c r="AA19" s="269">
        <f>IF(Q19="","",S19)</f>
      </c>
      <c r="AB19" s="269"/>
      <c r="AC19" s="51">
        <f>IF(SUM(C19:N19)=0,0,U19*1000000+Y19*1000+AA19+30*W19)</f>
        <v>0</v>
      </c>
      <c r="AD19" s="270">
        <f>IF(AC19=0,"",IF(LARGE($AC$19:$AC$21,1)=AC19,1,IF(LARGE($AC$19:$AC$21,2)=AC19,2,IF(LARGE($AC$19:$AC$21,3)=AC19,3,IF(LARGE($AC$19:$AC$21,4)=AC19,4,-1)))))</f>
      </c>
      <c r="AE19" s="270"/>
      <c r="AF19"/>
      <c r="AG19"/>
    </row>
    <row r="20" spans="1:33" ht="30" customHeight="1">
      <c r="A20" s="53" t="str">
        <f>VLOOKUP("B2",'zoznam hracov_list of players'!$A$17:$H$22,2,0)</f>
        <v>P305</v>
      </c>
      <c r="B20" s="61" t="str">
        <f>VLOOKUP("B2",'zoznam hracov_list of players'!A$17:H$22,8,0)</f>
        <v>Jerlah, Kramžar, SLO (JK)</v>
      </c>
      <c r="C20" s="76">
        <f>IF(G19="","",G19)</f>
      </c>
      <c r="D20" s="76">
        <f>IF(F19="","",F19)</f>
      </c>
      <c r="E20" s="76"/>
      <c r="F20" s="73"/>
      <c r="G20" s="73"/>
      <c r="H20" s="73"/>
      <c r="I20" s="74"/>
      <c r="J20" s="74"/>
      <c r="K20" s="74"/>
      <c r="L20" s="74"/>
      <c r="M20" s="74"/>
      <c r="N20" s="191"/>
      <c r="O20" s="267">
        <f>IF(SUM(C20:N20)=0,"",IF($C20&gt;$D20,1,0)+IF($F20&gt;$G20,1,0)+IF($I20&gt;$J20,1,0)+IF($L20&gt;$M20,1,0)+$E20+$H20+$K20+$N20)</f>
      </c>
      <c r="P20" s="267"/>
      <c r="Q20" s="268">
        <f>IF(SUM(C20:N20)=0,"",IF(C20="",0,1)+IF(F20="",0,1)+IF(I20="",0,1)+IF(L20="",0,1))</f>
      </c>
      <c r="R20" s="268"/>
      <c r="S20" s="77">
        <f t="shared" si="1"/>
      </c>
      <c r="T20" s="77">
        <f t="shared" si="1"/>
      </c>
      <c r="U20" s="269">
        <f>O20</f>
      </c>
      <c r="V20" s="269"/>
      <c r="W20" s="269"/>
      <c r="X20" s="269"/>
      <c r="Y20" s="269">
        <f>IF(Q20="","",(S20-T20))</f>
      </c>
      <c r="Z20" s="269"/>
      <c r="AA20" s="269">
        <f>IF(Q20="","",S20)</f>
      </c>
      <c r="AB20" s="269"/>
      <c r="AC20" s="51">
        <f>IF(SUM(C20:N20)=0,0,U20*1000000+Y20*1000+AA20+30*W20)</f>
        <v>0</v>
      </c>
      <c r="AD20" s="270">
        <f>IF(AC20=0,"",IF(LARGE($AC$19:$AC$21,1)=AC20,1,IF(LARGE($AC$19:$AC$21,2)=AC20,2,IF(LARGE($AC$19:$AC$21,3)=AC20,3,IF(LARGE($AC$19:$AC$21,4)=AC20,4,-1)))))</f>
      </c>
      <c r="AE20" s="270"/>
      <c r="AF20"/>
      <c r="AG20"/>
    </row>
    <row r="21" spans="1:33" ht="30" customHeight="1">
      <c r="A21" s="53" t="str">
        <f>VLOOKUP("B3",'zoznam hracov_list of players'!$A$17:$H$22,2,0)</f>
        <v>P306</v>
      </c>
      <c r="B21" s="61" t="str">
        <f>VLOOKUP("B3",'zoznam hracov_list of players'!A$17:H$22,8,0)</f>
        <v>Plewa, Bednarek, POL (PB)</v>
      </c>
      <c r="C21" s="76">
        <f>IF(J19="","",J19)</f>
      </c>
      <c r="D21" s="76">
        <f>IF(I19="","",I19)</f>
      </c>
      <c r="E21" s="76"/>
      <c r="F21" s="76">
        <f>IF(J20="","",J20)</f>
      </c>
      <c r="G21" s="76">
        <f>IF(I20="","",I20)</f>
      </c>
      <c r="H21" s="76"/>
      <c r="I21" s="73"/>
      <c r="J21" s="73"/>
      <c r="K21" s="73"/>
      <c r="L21" s="74"/>
      <c r="M21" s="74"/>
      <c r="N21" s="191"/>
      <c r="O21" s="267">
        <f>IF(SUM(C21:N21)=0,"",IF($C21&gt;$D21,1,0)+IF($F21&gt;$G21,1,0)+IF($I21&gt;$J21,1,0)+IF($L21&gt;$M21,1,0)+$E21+$H21+$K21+$N21)</f>
      </c>
      <c r="P21" s="267"/>
      <c r="Q21" s="268">
        <f>IF(SUM(C21:N21)=0,"",IF(C21="",0,1)+IF(F21="",0,1)+IF(I21="",0,1)+IF(L21="",0,1))</f>
      </c>
      <c r="R21" s="268"/>
      <c r="S21" s="77">
        <f t="shared" si="1"/>
      </c>
      <c r="T21" s="77">
        <f t="shared" si="1"/>
      </c>
      <c r="U21" s="269">
        <f>O21</f>
      </c>
      <c r="V21" s="269"/>
      <c r="W21" s="269"/>
      <c r="X21" s="269"/>
      <c r="Y21" s="269">
        <f>IF(Q21="","",(S21-T21))</f>
      </c>
      <c r="Z21" s="269"/>
      <c r="AA21" s="269">
        <f>IF(Q21="","",S21)</f>
      </c>
      <c r="AB21" s="269"/>
      <c r="AC21" s="51">
        <f>IF(SUM(C21:N21)=0,0,U21*1000000+Y21*1000+AA21+30*W21)</f>
        <v>0</v>
      </c>
      <c r="AD21" s="270">
        <f>IF(AC21=0,"",IF(LARGE($AC$19:$AC$21,1)=AC21,1,IF(LARGE($AC$19:$AC$21,2)=AC21,2,IF(LARGE($AC$19:$AC$21,3)=AC21,3,IF(LARGE($AC$19:$AC$21,4)=AC21,4,-1)))))</f>
      </c>
      <c r="AE21" s="270"/>
      <c r="AF21"/>
      <c r="AG21"/>
    </row>
    <row r="22" spans="1:34" ht="20.25" customHeight="1">
      <c r="A22" s="272" t="s">
        <v>262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47"/>
      <c r="AG22" s="47"/>
      <c r="AH22" s="47"/>
    </row>
    <row r="23" spans="1:33" ht="15" customHeight="1" hidden="1">
      <c r="A23" s="251" t="s">
        <v>50</v>
      </c>
      <c r="B23" s="251"/>
      <c r="C23" s="247" t="e">
        <f>A25</f>
        <v>#N/A</v>
      </c>
      <c r="D23" s="247"/>
      <c r="E23" s="54"/>
      <c r="F23" s="247" t="e">
        <f>A26</f>
        <v>#N/A</v>
      </c>
      <c r="G23" s="247"/>
      <c r="H23" s="54"/>
      <c r="I23" s="247" t="e">
        <f>A27</f>
        <v>#N/A</v>
      </c>
      <c r="J23" s="247"/>
      <c r="K23" s="54"/>
      <c r="L23" s="274"/>
      <c r="M23" s="274"/>
      <c r="N23" s="192"/>
      <c r="O23" s="248" t="s">
        <v>22</v>
      </c>
      <c r="P23" s="248"/>
      <c r="Q23" s="248" t="s">
        <v>23</v>
      </c>
      <c r="R23" s="248"/>
      <c r="S23" s="248" t="s">
        <v>24</v>
      </c>
      <c r="T23" s="248"/>
      <c r="U23" s="248" t="s">
        <v>51</v>
      </c>
      <c r="V23" s="248"/>
      <c r="W23" s="248" t="s">
        <v>52</v>
      </c>
      <c r="X23" s="248"/>
      <c r="Y23" s="248" t="s">
        <v>52</v>
      </c>
      <c r="Z23" s="248"/>
      <c r="AA23" s="248" t="s">
        <v>53</v>
      </c>
      <c r="AB23" s="248"/>
      <c r="AC23" s="56"/>
      <c r="AD23" s="250" t="s">
        <v>25</v>
      </c>
      <c r="AE23" s="250"/>
      <c r="AF23"/>
      <c r="AG23"/>
    </row>
    <row r="24" spans="1:31" s="1" customFormat="1" ht="57.75" customHeight="1" hidden="1">
      <c r="A24" s="251"/>
      <c r="B24" s="251"/>
      <c r="C24" s="247" t="e">
        <f>B25</f>
        <v>#N/A</v>
      </c>
      <c r="D24" s="247"/>
      <c r="E24" s="54" t="s">
        <v>2</v>
      </c>
      <c r="F24" s="247" t="e">
        <f>B26</f>
        <v>#N/A</v>
      </c>
      <c r="G24" s="247"/>
      <c r="H24" s="54" t="s">
        <v>2</v>
      </c>
      <c r="I24" s="247" t="e">
        <f>B27</f>
        <v>#N/A</v>
      </c>
      <c r="J24" s="247"/>
      <c r="K24" s="54" t="s">
        <v>2</v>
      </c>
      <c r="L24" s="274"/>
      <c r="M24" s="274"/>
      <c r="N24" s="54" t="s">
        <v>2</v>
      </c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56"/>
      <c r="AD24" s="250"/>
      <c r="AE24" s="250"/>
    </row>
    <row r="25" spans="1:33" ht="30" customHeight="1" hidden="1">
      <c r="A25" s="53" t="e">
        <f>VLOOKUP("C1",'zoznam hracov_list of players'!A$10:E$15,2,0)</f>
        <v>#N/A</v>
      </c>
      <c r="B25" s="61" t="e">
        <f>VLOOKUP("C1",'zoznam hracov_list of players'!A$10:H$17,6,0)</f>
        <v>#N/A</v>
      </c>
      <c r="C25" s="4"/>
      <c r="D25" s="4"/>
      <c r="E25" s="4"/>
      <c r="F25" s="49"/>
      <c r="G25" s="5"/>
      <c r="H25" s="5"/>
      <c r="I25" s="5"/>
      <c r="J25" s="5"/>
      <c r="K25" s="5"/>
      <c r="L25" s="5"/>
      <c r="M25" s="5"/>
      <c r="N25" s="191"/>
      <c r="O25" s="252">
        <f>IF(SUM(C25:N25)=0,"",IF($C25&gt;$D25,1,0)+IF($F25&gt;$G25,1,0)+IF($I25&gt;$J25,1,0)+IF($L25&gt;$M25,1,0)+$E25+$H25+$K25+$N25)</f>
      </c>
      <c r="P25" s="252"/>
      <c r="Q25" s="253">
        <f>IF(SUM(C25:N25)=0,"",IF(C25="",0,1)+IF(F25="",0,1)+IF(I25="",0,1)+IF(L25="",0,1))</f>
      </c>
      <c r="R25" s="253"/>
      <c r="S25" s="59">
        <f aca="true" t="shared" si="2" ref="S25:T27">IF(AND(C25="",F25="",I25="",L25=""),"",N(C25)+N(F25)+N(I25)+N(L25))</f>
      </c>
      <c r="T25" s="59">
        <f t="shared" si="2"/>
      </c>
      <c r="U25" s="254">
        <f>O25</f>
      </c>
      <c r="V25" s="254"/>
      <c r="W25" s="254">
        <f>IF(O25="","",(Q25-R25))</f>
      </c>
      <c r="X25" s="254"/>
      <c r="Y25" s="254">
        <f>IF(Q25="","",(S25-T25))</f>
      </c>
      <c r="Z25" s="254"/>
      <c r="AA25" s="254">
        <f>IF(Q25="","",S25)</f>
      </c>
      <c r="AB25" s="254"/>
      <c r="AC25" s="51">
        <f>IF(SUM(C25:N25)=0,0,U25*1000000+Y25*1000+AA25)</f>
        <v>0</v>
      </c>
      <c r="AD25" s="255">
        <f>IF(AC25=0,"",IF(LARGE($AC$25:$AC$27,1)=AC25,1,IF(LARGE($AC$25:$AC$27,2)=AC25,2,IF(LARGE($AC$25:$AC$27,3)=AC25,3,IF(LARGE($AC$25:$AC$27,4)=AC25,4,-1)))))</f>
      </c>
      <c r="AE25" s="255"/>
      <c r="AF25"/>
      <c r="AG25"/>
    </row>
    <row r="26" spans="1:33" ht="30" customHeight="1" hidden="1">
      <c r="A26" s="53" t="e">
        <f>VLOOKUP("C2",'zoznam hracov_list of players'!A$10:E$15,2,0)</f>
        <v>#N/A</v>
      </c>
      <c r="B26" s="61" t="e">
        <f>VLOOKUP("C2",'zoznam hracov_list of players'!A$10:H$17,6,0)</f>
        <v>#N/A</v>
      </c>
      <c r="C26" s="3">
        <f>IF(G25="","",G25)</f>
      </c>
      <c r="D26" s="60">
        <f>IF(F25="","",F25)</f>
      </c>
      <c r="E26" s="3"/>
      <c r="F26" s="4"/>
      <c r="G26" s="4"/>
      <c r="H26" s="4"/>
      <c r="I26" s="5"/>
      <c r="J26" s="5"/>
      <c r="K26" s="5"/>
      <c r="L26" s="5"/>
      <c r="M26" s="5"/>
      <c r="N26" s="191"/>
      <c r="O26" s="252">
        <f>IF(SUM(C26:N26)=0,"",IF($C26&gt;$D26,1,0)+IF($F26&gt;$G26,1,0)+IF($I26&gt;$J26,1,0)+IF($L26&gt;$M26,1,0)+$E26+$H26+$K26+$N26)</f>
      </c>
      <c r="P26" s="252"/>
      <c r="Q26" s="253">
        <f>IF(SUM(C26:N26)=0,"",IF(C26="",0,1)+IF(F26="",0,1)+IF(I26="",0,1)+IF(L26="",0,1))</f>
      </c>
      <c r="R26" s="253"/>
      <c r="S26" s="59">
        <f t="shared" si="2"/>
      </c>
      <c r="T26" s="59">
        <f t="shared" si="2"/>
      </c>
      <c r="U26" s="254">
        <f>O26</f>
      </c>
      <c r="V26" s="254"/>
      <c r="W26" s="256">
        <f>IF(O26="","",(Q26-R26))</f>
      </c>
      <c r="X26" s="256"/>
      <c r="Y26" s="256">
        <f>IF(Q26="","",(S26-T26))</f>
      </c>
      <c r="Z26" s="256"/>
      <c r="AA26" s="254">
        <f>IF(Q26="","",S26)</f>
      </c>
      <c r="AB26" s="254"/>
      <c r="AC26" s="51">
        <f>IF(SUM(C26:N26)=0,0,U26*1000000+Y26*1000+AA26)</f>
        <v>0</v>
      </c>
      <c r="AD26" s="255">
        <f>IF(AC26=0,"",IF(LARGE($AC$25:$AC$27,1)=AC26,1,IF(LARGE($AC$25:$AC$27,2)=AC26,2,IF(LARGE($AC$25:$AC$27,3)=AC26,3,IF(LARGE($AC$25:$AC$27,4)=AC26,4,-1)))))</f>
      </c>
      <c r="AE26" s="255"/>
      <c r="AF26"/>
      <c r="AG26"/>
    </row>
    <row r="27" spans="1:33" ht="30" customHeight="1" hidden="1">
      <c r="A27" s="53" t="e">
        <f>VLOOKUP("C3",'zoznam hracov_list of players'!A$10:E$15,2,0)</f>
        <v>#N/A</v>
      </c>
      <c r="B27" s="61" t="e">
        <f>VLOOKUP("C3",'zoznam hracov_list of players'!A$10:H$17,6,0)</f>
        <v>#N/A</v>
      </c>
      <c r="C27" s="3">
        <f>IF(J25="","",J25)</f>
      </c>
      <c r="D27" s="3">
        <f>IF(I25="","",I25)</f>
      </c>
      <c r="E27" s="3"/>
      <c r="F27" s="3">
        <f>IF(J26="","",J26)</f>
      </c>
      <c r="G27" s="3">
        <f>IF(I26="","",I26)</f>
      </c>
      <c r="H27" s="3"/>
      <c r="I27" s="4"/>
      <c r="J27" s="4"/>
      <c r="K27" s="4"/>
      <c r="L27" s="5"/>
      <c r="M27" s="5"/>
      <c r="N27" s="191"/>
      <c r="O27" s="252">
        <f>IF(SUM(C27:N27)=0,"",IF($C27&gt;$D27,1,0)+IF($F27&gt;$G27,1,0)+IF($I27&gt;$J27,1,0)+IF($L27&gt;$M27,1,0)+$E27+$H27+$K27+$N27)</f>
      </c>
      <c r="P27" s="252"/>
      <c r="Q27" s="253">
        <f>IF(SUM(C27:N27)=0,"",IF(C27="",0,1)+IF(F27="",0,1)+IF(I27="",0,1)+IF(L27="",0,1))</f>
      </c>
      <c r="R27" s="253"/>
      <c r="S27" s="59">
        <f t="shared" si="2"/>
      </c>
      <c r="T27" s="59">
        <f t="shared" si="2"/>
      </c>
      <c r="U27" s="254">
        <f>O27</f>
      </c>
      <c r="V27" s="254"/>
      <c r="W27" s="254">
        <f>IF(O27="","",(Q27-R27))</f>
      </c>
      <c r="X27" s="254"/>
      <c r="Y27" s="254">
        <f>IF(Q27="","",(S27-T27))</f>
      </c>
      <c r="Z27" s="254"/>
      <c r="AA27" s="254">
        <f>IF(Q27="","",S27)</f>
      </c>
      <c r="AB27" s="254"/>
      <c r="AC27" s="51">
        <f>IF(SUM(C27:N27)=0,0,U27*1000000+Y27*1000+AA27)</f>
        <v>0</v>
      </c>
      <c r="AD27" s="255">
        <f>IF(AC27=0,"",IF(LARGE($AC$25:$AC$27,1)=AC27,1,IF(LARGE($AC$25:$AC$27,2)=AC27,2,IF(LARGE($AC$25:$AC$27,3)=AC27,3,IF(LARGE($AC$25:$AC$27,4)=AC27,4,-1)))))</f>
      </c>
      <c r="AE27" s="255"/>
      <c r="AF27"/>
      <c r="AG27"/>
    </row>
    <row r="29" spans="32:34" ht="20.25" customHeight="1">
      <c r="AF29" s="47"/>
      <c r="AG29" s="47"/>
      <c r="AH29" s="47"/>
    </row>
  </sheetData>
  <sheetProtection/>
  <mergeCells count="133">
    <mergeCell ref="Q15:R15"/>
    <mergeCell ref="U15:V15"/>
    <mergeCell ref="Y15:Z15"/>
    <mergeCell ref="AA15:AB15"/>
    <mergeCell ref="AD15:AE15"/>
    <mergeCell ref="W15:X15"/>
    <mergeCell ref="A22:AE22"/>
    <mergeCell ref="I10:J10"/>
    <mergeCell ref="I11:J11"/>
    <mergeCell ref="O14:P14"/>
    <mergeCell ref="Q14:R14"/>
    <mergeCell ref="U14:V14"/>
    <mergeCell ref="Y14:Z14"/>
    <mergeCell ref="AA14:AB14"/>
    <mergeCell ref="AD14:AE14"/>
    <mergeCell ref="W10:X11"/>
    <mergeCell ref="L10:M11"/>
    <mergeCell ref="W12:X12"/>
    <mergeCell ref="W13:X13"/>
    <mergeCell ref="W14:X14"/>
    <mergeCell ref="W17:X18"/>
    <mergeCell ref="W19:X19"/>
    <mergeCell ref="O19:P19"/>
    <mergeCell ref="Q19:R19"/>
    <mergeCell ref="U19:V19"/>
    <mergeCell ref="O15:P15"/>
    <mergeCell ref="O27:P27"/>
    <mergeCell ref="Q27:R27"/>
    <mergeCell ref="U27:V27"/>
    <mergeCell ref="Y27:Z27"/>
    <mergeCell ref="AA27:AB27"/>
    <mergeCell ref="AD27:AE27"/>
    <mergeCell ref="W27:X27"/>
    <mergeCell ref="O26:P26"/>
    <mergeCell ref="Q26:R26"/>
    <mergeCell ref="U26:V26"/>
    <mergeCell ref="Y26:Z26"/>
    <mergeCell ref="AA26:AB26"/>
    <mergeCell ref="AD26:AE26"/>
    <mergeCell ref="W26:X26"/>
    <mergeCell ref="O25:P25"/>
    <mergeCell ref="Q25:R25"/>
    <mergeCell ref="U25:V25"/>
    <mergeCell ref="Y25:Z25"/>
    <mergeCell ref="AA25:AB25"/>
    <mergeCell ref="AD25:AE25"/>
    <mergeCell ref="W25:X25"/>
    <mergeCell ref="Y23:Z24"/>
    <mergeCell ref="AA23:AB24"/>
    <mergeCell ref="AD23:AE24"/>
    <mergeCell ref="C24:D24"/>
    <mergeCell ref="F24:G24"/>
    <mergeCell ref="I24:J24"/>
    <mergeCell ref="Q23:R24"/>
    <mergeCell ref="S23:T24"/>
    <mergeCell ref="U23:V24"/>
    <mergeCell ref="W23:X24"/>
    <mergeCell ref="A23:B24"/>
    <mergeCell ref="C23:D23"/>
    <mergeCell ref="F23:G23"/>
    <mergeCell ref="I23:J23"/>
    <mergeCell ref="L23:M24"/>
    <mergeCell ref="O23:P24"/>
    <mergeCell ref="O21:P21"/>
    <mergeCell ref="Q21:R21"/>
    <mergeCell ref="U21:V21"/>
    <mergeCell ref="Y21:Z21"/>
    <mergeCell ref="AA21:AB21"/>
    <mergeCell ref="AD21:AE21"/>
    <mergeCell ref="W21:X21"/>
    <mergeCell ref="O20:P20"/>
    <mergeCell ref="Q20:R20"/>
    <mergeCell ref="U20:V20"/>
    <mergeCell ref="Y20:Z20"/>
    <mergeCell ref="AA20:AB20"/>
    <mergeCell ref="AD20:AE20"/>
    <mergeCell ref="W20:X20"/>
    <mergeCell ref="Y19:Z19"/>
    <mergeCell ref="AA19:AB19"/>
    <mergeCell ref="AD19:AE19"/>
    <mergeCell ref="Q17:R18"/>
    <mergeCell ref="S17:T18"/>
    <mergeCell ref="U17:V18"/>
    <mergeCell ref="Y17:Z18"/>
    <mergeCell ref="AA17:AB18"/>
    <mergeCell ref="AD17:AE18"/>
    <mergeCell ref="A17:B18"/>
    <mergeCell ref="C17:D17"/>
    <mergeCell ref="F17:G17"/>
    <mergeCell ref="I17:J17"/>
    <mergeCell ref="L17:M18"/>
    <mergeCell ref="O17:P18"/>
    <mergeCell ref="C18:D18"/>
    <mergeCell ref="F18:G18"/>
    <mergeCell ref="I18:J18"/>
    <mergeCell ref="O13:P13"/>
    <mergeCell ref="Q13:R13"/>
    <mergeCell ref="U13:V13"/>
    <mergeCell ref="Y13:Z13"/>
    <mergeCell ref="AA13:AB13"/>
    <mergeCell ref="AD13:AE13"/>
    <mergeCell ref="AA10:AB11"/>
    <mergeCell ref="AD10:AE11"/>
    <mergeCell ref="C11:D11"/>
    <mergeCell ref="F11:G11"/>
    <mergeCell ref="O12:P12"/>
    <mergeCell ref="Q12:R12"/>
    <mergeCell ref="U12:V12"/>
    <mergeCell ref="Y12:Z12"/>
    <mergeCell ref="AA12:AB12"/>
    <mergeCell ref="AD12:AE12"/>
    <mergeCell ref="A7:E7"/>
    <mergeCell ref="F7:AE7"/>
    <mergeCell ref="A10:B11"/>
    <mergeCell ref="C10:D10"/>
    <mergeCell ref="F10:G10"/>
    <mergeCell ref="O10:P11"/>
    <mergeCell ref="Q10:R11"/>
    <mergeCell ref="S10:T11"/>
    <mergeCell ref="U10:V11"/>
    <mergeCell ref="Y10:Z11"/>
    <mergeCell ref="A4:E4"/>
    <mergeCell ref="F4:AE4"/>
    <mergeCell ref="A5:E5"/>
    <mergeCell ref="F5:AE5"/>
    <mergeCell ref="A6:E6"/>
    <mergeCell ref="F6:AE6"/>
    <mergeCell ref="A1:E1"/>
    <mergeCell ref="F1:AE1"/>
    <mergeCell ref="A2:E2"/>
    <mergeCell ref="F2:AE2"/>
    <mergeCell ref="A3:E3"/>
    <mergeCell ref="F3:AE3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1">
      <selection activeCell="AN69" sqref="AN69:AY72"/>
    </sheetView>
  </sheetViews>
  <sheetFormatPr defaultColWidth="9.140625" defaultRowHeight="3.75" customHeight="1"/>
  <cols>
    <col min="1" max="1" width="1.7109375" style="88" customWidth="1"/>
    <col min="2" max="10" width="1.7109375" style="10" customWidth="1"/>
    <col min="11" max="11" width="0.71875" style="10" customWidth="1"/>
    <col min="12" max="12" width="0.42578125" style="10" customWidth="1"/>
    <col min="13" max="13" width="0.71875" style="10" customWidth="1"/>
    <col min="14" max="14" width="2.57421875" style="10" customWidth="1"/>
    <col min="15" max="20" width="1.7109375" style="10" customWidth="1"/>
    <col min="21" max="21" width="8.57421875" style="88" customWidth="1"/>
    <col min="22" max="24" width="1.7109375" style="10" customWidth="1"/>
    <col min="25" max="25" width="1.1484375" style="10" customWidth="1"/>
    <col min="26" max="34" width="1.7109375" style="10" customWidth="1"/>
    <col min="35" max="35" width="6.00390625" style="10" customWidth="1"/>
    <col min="36" max="38" width="1.7109375" style="10" customWidth="1"/>
    <col min="39" max="39" width="1.7109375" style="88" customWidth="1"/>
    <col min="40" max="40" width="9.57421875" style="10" customWidth="1"/>
    <col min="41" max="48" width="1.7109375" style="10" customWidth="1"/>
    <col min="49" max="49" width="7.28125" style="10" customWidth="1"/>
    <col min="50" max="64" width="1.7109375" style="10" customWidth="1"/>
    <col min="65" max="65" width="6.28125" style="10" customWidth="1"/>
    <col min="66" max="159" width="1.7109375" style="10" customWidth="1"/>
    <col min="160" max="16384" width="9.140625" style="10" customWidth="1"/>
  </cols>
  <sheetData>
    <row r="1" spans="8:86" ht="3.75" customHeight="1"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92"/>
      <c r="V1" s="39"/>
      <c r="W1" s="39"/>
      <c r="X1" s="39"/>
      <c r="Y1" s="39"/>
      <c r="Z1" s="39"/>
      <c r="AA1" s="39"/>
      <c r="AB1" s="39"/>
      <c r="AC1" s="39"/>
      <c r="AD1" s="43"/>
      <c r="AE1" s="39"/>
      <c r="AF1" s="39"/>
      <c r="AG1" s="39"/>
      <c r="AH1" s="39"/>
      <c r="AI1" s="39"/>
      <c r="AJ1" s="39"/>
      <c r="AK1" s="39"/>
      <c r="AL1" s="39"/>
      <c r="AM1" s="92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</row>
    <row r="2" spans="8:86" ht="3.75" customHeight="1"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92"/>
      <c r="V2" s="39"/>
      <c r="W2" s="39"/>
      <c r="X2" s="39"/>
      <c r="Y2" s="39"/>
      <c r="Z2" s="39"/>
      <c r="AA2" s="39"/>
      <c r="AB2" s="39"/>
      <c r="AC2" s="39"/>
      <c r="AD2" s="43"/>
      <c r="AE2" s="39"/>
      <c r="AF2" s="39"/>
      <c r="AG2" s="39"/>
      <c r="AH2" s="39"/>
      <c r="AI2" s="39"/>
      <c r="AJ2" s="39"/>
      <c r="AK2" s="39"/>
      <c r="AL2" s="39"/>
      <c r="AM2" s="92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</row>
    <row r="3" spans="2:86" ht="3.75" customHeight="1">
      <c r="B3" s="276" t="s">
        <v>21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7" t="s">
        <v>264</v>
      </c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</row>
    <row r="4" spans="2:86" ht="3.75" customHeight="1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</row>
    <row r="5" spans="2:86" ht="3.75" customHeight="1"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</row>
    <row r="6" spans="2:86" ht="3.75" customHeight="1"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</row>
    <row r="7" spans="8:86" ht="3.75" customHeight="1">
      <c r="H7" s="39"/>
      <c r="I7" s="39"/>
      <c r="J7" s="39"/>
      <c r="K7" s="39"/>
      <c r="L7" s="39"/>
      <c r="M7" s="39"/>
      <c r="N7" s="39"/>
      <c r="O7" s="39"/>
      <c r="P7" s="39"/>
      <c r="Q7" s="18"/>
      <c r="R7" s="18"/>
      <c r="S7" s="18"/>
      <c r="T7" s="18"/>
      <c r="U7" s="93"/>
      <c r="V7" s="18"/>
      <c r="W7" s="18"/>
      <c r="X7" s="18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94"/>
      <c r="AN7" s="42"/>
      <c r="AO7" s="42"/>
      <c r="AP7" s="42"/>
      <c r="AQ7" s="42"/>
      <c r="AR7" s="42"/>
      <c r="AS7" s="42"/>
      <c r="AT7" s="42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</row>
    <row r="8" spans="26:101" ht="3.75" customHeight="1"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BM8" s="39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18"/>
      <c r="CH8" s="18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11"/>
      <c r="CT8" s="11"/>
      <c r="CU8" s="11"/>
      <c r="CV8" s="11"/>
      <c r="CW8" s="11"/>
    </row>
    <row r="9" spans="7:101" ht="3.75" customHeight="1"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N9" s="278" t="s">
        <v>265</v>
      </c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13"/>
      <c r="BA9" s="13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18"/>
      <c r="CH9" s="18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11"/>
      <c r="CT9" s="11"/>
      <c r="CU9" s="11"/>
      <c r="CV9" s="11"/>
      <c r="CW9" s="11"/>
    </row>
    <row r="10" spans="7:101" ht="3.75" customHeight="1"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13"/>
      <c r="BA10" s="13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18"/>
      <c r="CH10" s="18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11"/>
      <c r="CT10" s="11"/>
      <c r="CU10" s="11"/>
      <c r="CV10" s="11"/>
      <c r="CW10" s="11"/>
    </row>
    <row r="11" spans="7:101" ht="3.75" customHeight="1"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13"/>
      <c r="BA11" s="13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18"/>
      <c r="CH11" s="18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11"/>
      <c r="CT11" s="11"/>
      <c r="CU11" s="11"/>
      <c r="CV11" s="11"/>
      <c r="CW11" s="11"/>
    </row>
    <row r="12" spans="7:101" ht="3.75" customHeight="1"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13"/>
      <c r="BA12" s="13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11"/>
      <c r="CT12" s="11"/>
      <c r="CU12" s="11"/>
      <c r="CV12" s="11"/>
      <c r="CW12" s="11"/>
    </row>
    <row r="13" spans="7:101" ht="3.75" customHeight="1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V13" s="13"/>
      <c r="W13" s="13"/>
      <c r="X13" s="13"/>
      <c r="Y13" s="13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13"/>
      <c r="BA13" s="13"/>
      <c r="BB13" s="26"/>
      <c r="BC13" s="25"/>
      <c r="BD13" s="12"/>
      <c r="BE13" s="12"/>
      <c r="BF13" s="12"/>
      <c r="BG13" s="12"/>
      <c r="BH13" s="12"/>
      <c r="BI13" s="12"/>
      <c r="BJ13" s="12"/>
      <c r="BK13" s="12"/>
      <c r="BL13" s="13"/>
      <c r="BM13" s="13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11"/>
      <c r="CT13" s="11"/>
      <c r="CU13" s="11"/>
      <c r="CV13" s="11"/>
      <c r="CW13" s="11"/>
    </row>
    <row r="14" spans="7:101" ht="15" customHeight="1"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V14" s="13"/>
      <c r="W14" s="13"/>
      <c r="X14" s="13"/>
      <c r="Y14" s="13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13"/>
      <c r="BA14" s="13"/>
      <c r="BB14" s="279" t="s">
        <v>6</v>
      </c>
      <c r="BC14" s="279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11"/>
      <c r="CT14" s="11"/>
      <c r="CU14" s="11"/>
      <c r="CV14" s="11"/>
      <c r="CW14" s="11"/>
    </row>
    <row r="15" spans="7:101" ht="3.75" customHeight="1"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V15" s="13"/>
      <c r="W15" s="13"/>
      <c r="X15" s="13"/>
      <c r="Y15" s="13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13"/>
      <c r="BA15" s="13"/>
      <c r="BB15" s="279"/>
      <c r="BC15" s="279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11"/>
      <c r="CT15" s="11"/>
      <c r="CU15" s="11"/>
      <c r="CV15" s="11"/>
      <c r="CW15" s="11"/>
    </row>
    <row r="16" spans="7:101" ht="3.75" customHeight="1"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V16" s="13"/>
      <c r="W16" s="13"/>
      <c r="X16" s="13"/>
      <c r="Y16" s="13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13"/>
      <c r="BA16" s="13"/>
      <c r="BB16" s="279"/>
      <c r="BC16" s="279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1"/>
      <c r="CT16" s="11"/>
      <c r="CU16" s="11"/>
      <c r="CV16" s="11"/>
      <c r="CW16" s="11"/>
    </row>
    <row r="17" spans="7:101" ht="3.75" customHeight="1"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V17" s="13"/>
      <c r="W17" s="13"/>
      <c r="X17" s="13"/>
      <c r="Y17" s="13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13"/>
      <c r="BA17" s="13"/>
      <c r="BB17" s="279"/>
      <c r="BC17" s="279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11"/>
      <c r="CT17" s="11"/>
      <c r="CU17" s="11"/>
      <c r="CV17" s="11"/>
      <c r="CW17" s="11"/>
    </row>
    <row r="18" spans="1:101" ht="15" customHeight="1">
      <c r="A18" s="89"/>
      <c r="B18" s="23"/>
      <c r="C18" s="23"/>
      <c r="D18" s="31"/>
      <c r="E18" s="31"/>
      <c r="F18" s="31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89"/>
      <c r="V18" s="30"/>
      <c r="W18" s="30"/>
      <c r="X18" s="12"/>
      <c r="Y18" s="12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13"/>
      <c r="BA18" s="13"/>
      <c r="BB18" s="14"/>
      <c r="BC18" s="25"/>
      <c r="BD18" s="123"/>
      <c r="BE18" s="123"/>
      <c r="BF18" s="123"/>
      <c r="BG18" s="123"/>
      <c r="BH18" s="123"/>
      <c r="BI18" s="123"/>
      <c r="BJ18" s="123"/>
      <c r="BK18" s="123"/>
      <c r="BL18" s="124"/>
      <c r="BM18" s="124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11"/>
      <c r="CT18" s="11"/>
      <c r="CU18" s="11"/>
      <c r="CV18" s="11"/>
      <c r="CW18" s="11"/>
    </row>
    <row r="19" spans="1:101" ht="15" customHeight="1">
      <c r="A19" s="89"/>
      <c r="B19" s="23"/>
      <c r="C19" s="23"/>
      <c r="D19" s="31"/>
      <c r="E19" s="31"/>
      <c r="F19" s="31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89"/>
      <c r="V19" s="30"/>
      <c r="W19" s="30"/>
      <c r="X19" s="12"/>
      <c r="Y19" s="12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13"/>
      <c r="BA19" s="13"/>
      <c r="BB19" s="279" t="s">
        <v>7</v>
      </c>
      <c r="BC19" s="279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11"/>
      <c r="CT19" s="11"/>
      <c r="CU19" s="11"/>
      <c r="CV19" s="11"/>
      <c r="CW19" s="11"/>
    </row>
    <row r="20" spans="1:101" ht="3.75" customHeight="1">
      <c r="A20" s="89"/>
      <c r="B20" s="23"/>
      <c r="C20" s="23"/>
      <c r="D20" s="31"/>
      <c r="E20" s="31"/>
      <c r="F20" s="31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89"/>
      <c r="V20" s="30"/>
      <c r="W20" s="30"/>
      <c r="X20" s="14"/>
      <c r="Y20" s="12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7"/>
      <c r="AL20" s="25"/>
      <c r="AM20" s="92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5"/>
      <c r="BA20" s="13"/>
      <c r="BB20" s="279"/>
      <c r="BC20" s="279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11"/>
      <c r="CT20" s="11"/>
      <c r="CU20" s="11"/>
      <c r="CV20" s="11"/>
      <c r="CW20" s="11"/>
    </row>
    <row r="21" spans="1:101" ht="3.75" customHeight="1">
      <c r="A21" s="89"/>
      <c r="B21" s="23"/>
      <c r="C21" s="23"/>
      <c r="D21" s="31"/>
      <c r="E21" s="31"/>
      <c r="F21" s="31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89" t="str">
        <f>V21&amp;" "&amp;Z21</f>
        <v>1. A </v>
      </c>
      <c r="V21" s="281" t="s">
        <v>11</v>
      </c>
      <c r="W21" s="281"/>
      <c r="X21" s="281"/>
      <c r="Y21" s="281"/>
      <c r="Z21" s="282"/>
      <c r="AA21" s="280"/>
      <c r="AB21" s="280"/>
      <c r="AC21" s="280"/>
      <c r="AD21" s="280"/>
      <c r="AE21" s="280"/>
      <c r="AF21" s="280"/>
      <c r="AG21" s="280"/>
      <c r="AH21" s="280"/>
      <c r="AI21" s="280"/>
      <c r="AJ21" s="283"/>
      <c r="AK21" s="283"/>
      <c r="AL21" s="25"/>
      <c r="AM21" s="92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5"/>
      <c r="BA21" s="13"/>
      <c r="BB21" s="279"/>
      <c r="BC21" s="279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1"/>
      <c r="CT21" s="11"/>
      <c r="CU21" s="11"/>
      <c r="CV21" s="11"/>
      <c r="CW21" s="11"/>
    </row>
    <row r="22" spans="1:101" ht="3.75" customHeight="1">
      <c r="A22" s="90"/>
      <c r="B22" s="11"/>
      <c r="C22" s="11"/>
      <c r="D22" s="11"/>
      <c r="E22" s="11"/>
      <c r="F22" s="11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  <c r="S22" s="12"/>
      <c r="T22" s="12"/>
      <c r="U22" s="93"/>
      <c r="V22" s="281"/>
      <c r="W22" s="281"/>
      <c r="X22" s="281"/>
      <c r="Y22" s="281"/>
      <c r="Z22" s="282"/>
      <c r="AA22" s="280"/>
      <c r="AB22" s="280"/>
      <c r="AC22" s="280"/>
      <c r="AD22" s="280"/>
      <c r="AE22" s="280"/>
      <c r="AF22" s="280"/>
      <c r="AG22" s="280"/>
      <c r="AH22" s="280"/>
      <c r="AI22" s="280"/>
      <c r="AJ22" s="283"/>
      <c r="AK22" s="283"/>
      <c r="AL22" s="40"/>
      <c r="AM22" s="92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5"/>
      <c r="BA22" s="13"/>
      <c r="BB22" s="279"/>
      <c r="BC22" s="279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11"/>
      <c r="CT22" s="11"/>
      <c r="CU22" s="11"/>
      <c r="CV22" s="11"/>
      <c r="CW22" s="11"/>
    </row>
    <row r="23" spans="1:101" ht="15" customHeight="1">
      <c r="A23" s="90"/>
      <c r="B23" s="11"/>
      <c r="C23" s="11"/>
      <c r="D23" s="11"/>
      <c r="E23" s="11"/>
      <c r="F23" s="11"/>
      <c r="G23" s="1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  <c r="S23" s="12"/>
      <c r="T23" s="12"/>
      <c r="U23" s="93"/>
      <c r="V23" s="281"/>
      <c r="W23" s="281"/>
      <c r="X23" s="281"/>
      <c r="Y23" s="281"/>
      <c r="Z23" s="282"/>
      <c r="AA23" s="280"/>
      <c r="AB23" s="280"/>
      <c r="AC23" s="280"/>
      <c r="AD23" s="280"/>
      <c r="AE23" s="280"/>
      <c r="AF23" s="280"/>
      <c r="AG23" s="280"/>
      <c r="AH23" s="280"/>
      <c r="AI23" s="280"/>
      <c r="AJ23" s="283"/>
      <c r="AK23" s="283"/>
      <c r="AL23" s="284"/>
      <c r="AM23" s="92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5"/>
      <c r="BA23" s="13"/>
      <c r="BB23" s="13"/>
      <c r="BC23" s="25"/>
      <c r="BD23" s="123"/>
      <c r="BE23" s="123"/>
      <c r="BF23" s="123"/>
      <c r="BG23" s="123"/>
      <c r="BH23" s="123"/>
      <c r="BI23" s="123"/>
      <c r="BJ23" s="123"/>
      <c r="BK23" s="123"/>
      <c r="BL23" s="124"/>
      <c r="BM23" s="124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11"/>
      <c r="CT23" s="11"/>
      <c r="CU23" s="11"/>
      <c r="CV23" s="11"/>
      <c r="CW23" s="11"/>
    </row>
    <row r="24" spans="1:101" ht="3.75" customHeight="1">
      <c r="A24" s="89"/>
      <c r="B24" s="23"/>
      <c r="C24" s="23"/>
      <c r="D24" s="31"/>
      <c r="E24" s="31"/>
      <c r="F24" s="31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89"/>
      <c r="V24" s="281"/>
      <c r="W24" s="281"/>
      <c r="X24" s="281"/>
      <c r="Y24" s="281"/>
      <c r="Z24" s="282"/>
      <c r="AA24" s="280"/>
      <c r="AB24" s="280"/>
      <c r="AC24" s="280"/>
      <c r="AD24" s="280"/>
      <c r="AE24" s="280"/>
      <c r="AF24" s="280"/>
      <c r="AG24" s="280"/>
      <c r="AH24" s="280"/>
      <c r="AI24" s="280"/>
      <c r="AJ24" s="283"/>
      <c r="AK24" s="283"/>
      <c r="AL24" s="284"/>
      <c r="AM24" s="92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5"/>
      <c r="BA24" s="13"/>
      <c r="BB24" s="279" t="s">
        <v>8</v>
      </c>
      <c r="BC24" s="279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11"/>
      <c r="CT24" s="11"/>
      <c r="CU24" s="11"/>
      <c r="CV24" s="11"/>
      <c r="CW24" s="11"/>
    </row>
    <row r="25" spans="1:101" ht="15" customHeight="1">
      <c r="A25" s="89"/>
      <c r="B25" s="23"/>
      <c r="C25" s="23"/>
      <c r="D25" s="31"/>
      <c r="E25" s="31"/>
      <c r="F25" s="31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89"/>
      <c r="V25" s="30"/>
      <c r="W25" s="30"/>
      <c r="X25" s="14"/>
      <c r="Y25" s="1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28"/>
      <c r="AK25" s="27"/>
      <c r="AL25" s="284"/>
      <c r="AM25" s="92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25"/>
      <c r="BA25" s="13"/>
      <c r="BB25" s="279"/>
      <c r="BC25" s="279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11"/>
      <c r="CT25" s="11"/>
      <c r="CU25" s="11"/>
      <c r="CV25" s="11"/>
      <c r="CW25" s="11"/>
    </row>
    <row r="26" spans="1:101" ht="3.75" customHeight="1">
      <c r="A26" s="89"/>
      <c r="B26" s="23"/>
      <c r="C26" s="23"/>
      <c r="D26" s="31"/>
      <c r="E26" s="31"/>
      <c r="F26" s="31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89"/>
      <c r="V26" s="30"/>
      <c r="W26" s="30"/>
      <c r="X26" s="12"/>
      <c r="Y26" s="1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28"/>
      <c r="AK26" s="27"/>
      <c r="AL26" s="105"/>
      <c r="AM26" s="92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25"/>
      <c r="BA26" s="13"/>
      <c r="BB26" s="279"/>
      <c r="BC26" s="279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1"/>
      <c r="CT26" s="11"/>
      <c r="CU26" s="11"/>
      <c r="CV26" s="11"/>
      <c r="CW26" s="11"/>
    </row>
    <row r="27" spans="1:101" ht="3.75" customHeight="1">
      <c r="A27" s="89"/>
      <c r="B27" s="23"/>
      <c r="C27" s="23"/>
      <c r="D27" s="31"/>
      <c r="E27" s="31"/>
      <c r="F27" s="31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89"/>
      <c r="V27" s="30"/>
      <c r="W27" s="30"/>
      <c r="X27" s="12"/>
      <c r="Y27" s="1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28"/>
      <c r="AK27" s="27"/>
      <c r="AL27" s="105"/>
      <c r="AM27" s="89" t="str">
        <f>AN27&amp;" "&amp;AO27</f>
        <v>1. Finalist </v>
      </c>
      <c r="AN27" s="285" t="s">
        <v>42</v>
      </c>
      <c r="AO27" s="288"/>
      <c r="AP27" s="289"/>
      <c r="AQ27" s="289"/>
      <c r="AR27" s="289"/>
      <c r="AS27" s="289"/>
      <c r="AT27" s="289"/>
      <c r="AU27" s="289"/>
      <c r="AV27" s="289"/>
      <c r="AW27" s="290"/>
      <c r="AX27" s="297"/>
      <c r="AY27" s="297"/>
      <c r="AZ27" s="25"/>
      <c r="BA27" s="13"/>
      <c r="BB27" s="279"/>
      <c r="BC27" s="279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11"/>
      <c r="CT27" s="11"/>
      <c r="CU27" s="11"/>
      <c r="CV27" s="11"/>
      <c r="CW27" s="11"/>
    </row>
    <row r="28" spans="1:101" ht="3.75" customHeight="1">
      <c r="A28" s="90"/>
      <c r="B28" s="11"/>
      <c r="C28" s="11"/>
      <c r="D28" s="11"/>
      <c r="E28" s="11"/>
      <c r="F28" s="11"/>
      <c r="G28" s="1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2"/>
      <c r="S28" s="12"/>
      <c r="T28" s="12"/>
      <c r="U28" s="93"/>
      <c r="V28" s="12"/>
      <c r="W28" s="29"/>
      <c r="X28" s="12"/>
      <c r="Y28" s="1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28"/>
      <c r="AK28" s="27"/>
      <c r="AL28" s="105"/>
      <c r="AM28" s="95"/>
      <c r="AN28" s="286"/>
      <c r="AO28" s="291"/>
      <c r="AP28" s="292"/>
      <c r="AQ28" s="292"/>
      <c r="AR28" s="292"/>
      <c r="AS28" s="292"/>
      <c r="AT28" s="292"/>
      <c r="AU28" s="292"/>
      <c r="AV28" s="292"/>
      <c r="AW28" s="293"/>
      <c r="AX28" s="297"/>
      <c r="AY28" s="297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12"/>
      <c r="BN28" s="39"/>
      <c r="BO28" s="17"/>
      <c r="BP28" s="17"/>
      <c r="BQ28" s="17"/>
      <c r="BR28" s="17"/>
      <c r="BS28" s="17"/>
      <c r="BT28" s="17"/>
      <c r="BU28" s="17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11"/>
      <c r="CT28" s="11"/>
      <c r="CU28" s="11"/>
      <c r="CV28" s="11"/>
      <c r="CW28" s="11"/>
    </row>
    <row r="29" spans="1:101" ht="15" customHeight="1">
      <c r="A29" s="90"/>
      <c r="B29" s="11"/>
      <c r="C29" s="11"/>
      <c r="D29" s="11"/>
      <c r="E29" s="11"/>
      <c r="F29" s="11"/>
      <c r="G29" s="12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2"/>
      <c r="S29" s="12"/>
      <c r="T29" s="12"/>
      <c r="U29" s="93"/>
      <c r="V29" s="12"/>
      <c r="W29" s="29"/>
      <c r="X29" s="12"/>
      <c r="Y29" s="1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28"/>
      <c r="AK29" s="27"/>
      <c r="AL29" s="105"/>
      <c r="AM29" s="92"/>
      <c r="AN29" s="286"/>
      <c r="AO29" s="291"/>
      <c r="AP29" s="292"/>
      <c r="AQ29" s="292"/>
      <c r="AR29" s="292"/>
      <c r="AS29" s="292"/>
      <c r="AT29" s="292"/>
      <c r="AU29" s="292"/>
      <c r="AV29" s="292"/>
      <c r="AW29" s="293"/>
      <c r="AX29" s="297"/>
      <c r="AY29" s="297"/>
      <c r="AZ29" s="284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12"/>
      <c r="BM29" s="14"/>
      <c r="BN29" s="23"/>
      <c r="BO29" s="23"/>
      <c r="BP29" s="23"/>
      <c r="BQ29" s="23"/>
      <c r="BR29" s="23"/>
      <c r="BS29" s="23"/>
      <c r="BT29" s="23"/>
      <c r="BU29" s="23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11"/>
      <c r="CT29" s="11"/>
      <c r="CU29" s="11"/>
      <c r="CV29" s="11"/>
      <c r="CW29" s="11"/>
    </row>
    <row r="30" spans="1:101" ht="3.75" customHeight="1">
      <c r="A30" s="89"/>
      <c r="B30" s="23"/>
      <c r="C30" s="23"/>
      <c r="D30" s="31"/>
      <c r="E30" s="31"/>
      <c r="F30" s="31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89"/>
      <c r="V30" s="30"/>
      <c r="W30" s="30"/>
      <c r="X30" s="12"/>
      <c r="Y30" s="1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28"/>
      <c r="AK30" s="27"/>
      <c r="AL30" s="105"/>
      <c r="AM30" s="92"/>
      <c r="AN30" s="287"/>
      <c r="AO30" s="294"/>
      <c r="AP30" s="295"/>
      <c r="AQ30" s="295"/>
      <c r="AR30" s="295"/>
      <c r="AS30" s="295"/>
      <c r="AT30" s="295"/>
      <c r="AU30" s="295"/>
      <c r="AV30" s="295"/>
      <c r="AW30" s="296"/>
      <c r="AX30" s="297"/>
      <c r="AY30" s="297"/>
      <c r="AZ30" s="284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12"/>
      <c r="BM30" s="14"/>
      <c r="BN30" s="23"/>
      <c r="BO30" s="23"/>
      <c r="BP30" s="23"/>
      <c r="BQ30" s="23"/>
      <c r="BR30" s="23"/>
      <c r="BS30" s="23"/>
      <c r="BT30" s="23"/>
      <c r="BU30" s="23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11"/>
      <c r="CT30" s="11"/>
      <c r="CU30" s="11"/>
      <c r="CV30" s="11"/>
      <c r="CW30" s="11"/>
    </row>
    <row r="31" spans="1:101" ht="3.75" customHeight="1">
      <c r="A31" s="89"/>
      <c r="B31" s="23"/>
      <c r="C31" s="23"/>
      <c r="D31" s="31"/>
      <c r="E31" s="31"/>
      <c r="F31" s="31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89"/>
      <c r="V31" s="30"/>
      <c r="W31" s="30"/>
      <c r="X31" s="12"/>
      <c r="Y31" s="1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28"/>
      <c r="AK31" s="27"/>
      <c r="AL31" s="105"/>
      <c r="AM31" s="92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35"/>
      <c r="AY31" s="34"/>
      <c r="AZ31" s="284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12"/>
      <c r="BM31" s="14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2"/>
      <c r="CF31" s="22"/>
      <c r="CG31" s="18"/>
      <c r="CH31" s="18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1"/>
      <c r="CT31" s="11"/>
      <c r="CU31" s="11"/>
      <c r="CV31" s="11"/>
      <c r="CW31" s="11"/>
    </row>
    <row r="32" spans="1:101" ht="3.75" customHeight="1">
      <c r="A32" s="89"/>
      <c r="B32" s="23"/>
      <c r="C32" s="23"/>
      <c r="D32" s="31"/>
      <c r="E32" s="31"/>
      <c r="F32" s="3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89"/>
      <c r="V32" s="30"/>
      <c r="W32" s="30"/>
      <c r="X32" s="14"/>
      <c r="Y32" s="1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28"/>
      <c r="AK32" s="27"/>
      <c r="AL32" s="298"/>
      <c r="AM32" s="92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35"/>
      <c r="AY32" s="34"/>
      <c r="AZ32" s="10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12"/>
      <c r="BM32" s="12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2"/>
      <c r="CF32" s="22"/>
      <c r="CG32" s="18"/>
      <c r="CH32" s="18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1"/>
      <c r="CT32" s="11"/>
      <c r="CU32" s="11"/>
      <c r="CV32" s="11"/>
      <c r="CW32" s="11"/>
    </row>
    <row r="33" spans="1:101" ht="3.75" customHeight="1">
      <c r="A33" s="89"/>
      <c r="B33" s="23"/>
      <c r="C33" s="23"/>
      <c r="D33" s="31"/>
      <c r="E33" s="31"/>
      <c r="F33" s="31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89" t="str">
        <f>V33&amp;" "&amp;Z33</f>
        <v>2. B </v>
      </c>
      <c r="V33" s="299" t="s">
        <v>66</v>
      </c>
      <c r="W33" s="300"/>
      <c r="X33" s="300"/>
      <c r="Y33" s="301"/>
      <c r="Z33" s="282"/>
      <c r="AA33" s="280"/>
      <c r="AB33" s="280"/>
      <c r="AC33" s="280"/>
      <c r="AD33" s="280"/>
      <c r="AE33" s="280"/>
      <c r="AF33" s="280"/>
      <c r="AG33" s="280"/>
      <c r="AH33" s="280"/>
      <c r="AI33" s="280"/>
      <c r="AJ33" s="306"/>
      <c r="AK33" s="306"/>
      <c r="AL33" s="298"/>
      <c r="AM33" s="92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38"/>
      <c r="AY33" s="38"/>
      <c r="AZ33" s="10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12"/>
      <c r="BN33" s="18"/>
      <c r="BO33" s="17"/>
      <c r="BP33" s="17"/>
      <c r="BQ33" s="17"/>
      <c r="BR33" s="17"/>
      <c r="BS33" s="17"/>
      <c r="BT33" s="17"/>
      <c r="BU33" s="17"/>
      <c r="BV33" s="23"/>
      <c r="BW33" s="23"/>
      <c r="BX33" s="23"/>
      <c r="BY33" s="23"/>
      <c r="BZ33" s="23"/>
      <c r="CA33" s="23"/>
      <c r="CB33" s="23"/>
      <c r="CC33" s="23"/>
      <c r="CD33" s="23"/>
      <c r="CE33" s="22"/>
      <c r="CF33" s="22"/>
      <c r="CG33" s="23"/>
      <c r="CH33" s="18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1"/>
      <c r="CT33" s="11"/>
      <c r="CU33" s="11"/>
      <c r="CV33" s="11"/>
      <c r="CW33" s="11"/>
    </row>
    <row r="34" spans="1:101" ht="15" customHeight="1">
      <c r="A34" s="90"/>
      <c r="B34" s="11"/>
      <c r="C34" s="11"/>
      <c r="D34" s="11"/>
      <c r="E34" s="11"/>
      <c r="F34" s="11"/>
      <c r="G34" s="12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  <c r="S34" s="12"/>
      <c r="T34" s="12"/>
      <c r="U34" s="93"/>
      <c r="V34" s="302"/>
      <c r="W34" s="292"/>
      <c r="X34" s="292"/>
      <c r="Y34" s="293"/>
      <c r="Z34" s="282"/>
      <c r="AA34" s="280"/>
      <c r="AB34" s="280"/>
      <c r="AC34" s="280"/>
      <c r="AD34" s="280"/>
      <c r="AE34" s="280"/>
      <c r="AF34" s="280"/>
      <c r="AG34" s="280"/>
      <c r="AH34" s="280"/>
      <c r="AI34" s="280"/>
      <c r="AJ34" s="306"/>
      <c r="AK34" s="306"/>
      <c r="AL34" s="298"/>
      <c r="AM34" s="92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38"/>
      <c r="AY34" s="38"/>
      <c r="AZ34" s="10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12"/>
      <c r="BN34" s="18"/>
      <c r="BO34" s="17"/>
      <c r="BP34" s="17"/>
      <c r="BQ34" s="17"/>
      <c r="BR34" s="17"/>
      <c r="BS34" s="17"/>
      <c r="BT34" s="17"/>
      <c r="BU34" s="17"/>
      <c r="BV34" s="23"/>
      <c r="BW34" s="23"/>
      <c r="BX34" s="23"/>
      <c r="BY34" s="23"/>
      <c r="BZ34" s="23"/>
      <c r="CA34" s="23"/>
      <c r="CB34" s="23"/>
      <c r="CC34" s="23"/>
      <c r="CD34" s="23"/>
      <c r="CE34" s="22"/>
      <c r="CF34" s="22"/>
      <c r="CG34" s="23"/>
      <c r="CH34" s="18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1"/>
      <c r="CT34" s="11"/>
      <c r="CU34" s="11"/>
      <c r="CV34" s="11"/>
      <c r="CW34" s="11"/>
    </row>
    <row r="35" spans="1:101" ht="3.75" customHeight="1">
      <c r="A35" s="90"/>
      <c r="B35" s="11"/>
      <c r="C35" s="11"/>
      <c r="D35" s="11"/>
      <c r="E35" s="11"/>
      <c r="F35" s="11"/>
      <c r="G35" s="12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  <c r="S35" s="12"/>
      <c r="T35" s="12"/>
      <c r="U35" s="93"/>
      <c r="V35" s="302"/>
      <c r="W35" s="292"/>
      <c r="X35" s="292"/>
      <c r="Y35" s="293"/>
      <c r="Z35" s="282"/>
      <c r="AA35" s="280"/>
      <c r="AB35" s="280"/>
      <c r="AC35" s="280"/>
      <c r="AD35" s="280"/>
      <c r="AE35" s="280"/>
      <c r="AF35" s="280"/>
      <c r="AG35" s="280"/>
      <c r="AH35" s="280"/>
      <c r="AI35" s="280"/>
      <c r="AJ35" s="306"/>
      <c r="AK35" s="306"/>
      <c r="AL35" s="106"/>
      <c r="AM35" s="96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38"/>
      <c r="AY35" s="38"/>
      <c r="AZ35" s="108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12"/>
      <c r="BN35" s="18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9"/>
      <c r="CG35" s="23"/>
      <c r="CH35" s="18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1"/>
      <c r="CT35" s="11"/>
      <c r="CU35" s="11"/>
      <c r="CV35" s="11"/>
      <c r="CW35" s="11"/>
    </row>
    <row r="36" spans="1:101" ht="3.75" customHeight="1">
      <c r="A36" s="89"/>
      <c r="B36" s="23"/>
      <c r="C36" s="23"/>
      <c r="D36" s="31"/>
      <c r="E36" s="31"/>
      <c r="F36" s="31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89"/>
      <c r="V36" s="303"/>
      <c r="W36" s="304"/>
      <c r="X36" s="304"/>
      <c r="Y36" s="305"/>
      <c r="Z36" s="282"/>
      <c r="AA36" s="280"/>
      <c r="AB36" s="280"/>
      <c r="AC36" s="280"/>
      <c r="AD36" s="280"/>
      <c r="AE36" s="280"/>
      <c r="AF36" s="280"/>
      <c r="AG36" s="280"/>
      <c r="AH36" s="280"/>
      <c r="AI36" s="280"/>
      <c r="AJ36" s="306"/>
      <c r="AK36" s="306"/>
      <c r="AL36" s="107"/>
      <c r="AM36" s="96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38"/>
      <c r="AY36" s="38"/>
      <c r="AZ36" s="108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12"/>
      <c r="BN36" s="18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9"/>
      <c r="CG36" s="18"/>
      <c r="CH36" s="18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1"/>
      <c r="CT36" s="11"/>
      <c r="CU36" s="11"/>
      <c r="CV36" s="11"/>
      <c r="CW36" s="11"/>
    </row>
    <row r="37" spans="1:101" ht="3.75" customHeight="1">
      <c r="A37" s="89"/>
      <c r="B37" s="23"/>
      <c r="C37" s="23"/>
      <c r="D37" s="31"/>
      <c r="E37" s="31"/>
      <c r="F37" s="31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89"/>
      <c r="V37" s="30"/>
      <c r="W37" s="30"/>
      <c r="X37" s="14"/>
      <c r="Y37" s="1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28"/>
      <c r="AK37" s="27"/>
      <c r="AL37" s="107"/>
      <c r="AM37" s="96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38"/>
      <c r="AY37" s="38"/>
      <c r="AZ37" s="108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12"/>
      <c r="BN37" s="18"/>
      <c r="BO37" s="17"/>
      <c r="BP37" s="17"/>
      <c r="BQ37" s="17"/>
      <c r="BR37" s="17"/>
      <c r="BS37" s="17"/>
      <c r="CF37" s="19"/>
      <c r="CG37" s="18"/>
      <c r="CH37" s="18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1"/>
      <c r="CT37" s="11"/>
      <c r="CU37" s="11"/>
      <c r="CV37" s="11"/>
      <c r="CW37" s="11"/>
    </row>
    <row r="38" spans="1:101" ht="3.75" customHeight="1">
      <c r="A38" s="89"/>
      <c r="B38" s="23"/>
      <c r="C38" s="23"/>
      <c r="D38" s="31"/>
      <c r="E38" s="31"/>
      <c r="F38" s="31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89"/>
      <c r="V38" s="30"/>
      <c r="W38" s="30"/>
      <c r="X38" s="12"/>
      <c r="Y38" s="1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28"/>
      <c r="AK38" s="27"/>
      <c r="AL38" s="107"/>
      <c r="AM38" s="96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38"/>
      <c r="AY38" s="38"/>
      <c r="AZ38" s="108"/>
      <c r="BA38" s="25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8"/>
      <c r="BO38" s="17"/>
      <c r="BP38" s="17"/>
      <c r="BQ38" s="17"/>
      <c r="BR38" s="17"/>
      <c r="BS38" s="17"/>
      <c r="CF38" s="19"/>
      <c r="CG38" s="18"/>
      <c r="CH38" s="18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1"/>
      <c r="CT38" s="11"/>
      <c r="CU38" s="11"/>
      <c r="CV38" s="11"/>
      <c r="CW38" s="11"/>
    </row>
    <row r="39" spans="1:101" ht="3.75" customHeight="1">
      <c r="A39" s="89"/>
      <c r="B39" s="23"/>
      <c r="C39" s="23"/>
      <c r="D39" s="31"/>
      <c r="E39" s="31"/>
      <c r="F39" s="31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89"/>
      <c r="V39" s="30"/>
      <c r="W39" s="30"/>
      <c r="X39" s="12"/>
      <c r="Y39" s="1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28"/>
      <c r="AK39" s="27"/>
      <c r="AL39" s="107"/>
      <c r="AM39" s="96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38"/>
      <c r="AY39" s="38"/>
      <c r="AZ39" s="108"/>
      <c r="BA39" s="25"/>
      <c r="BB39" s="299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1"/>
      <c r="BN39" s="18"/>
      <c r="BO39" s="17"/>
      <c r="BP39" s="17"/>
      <c r="BQ39" s="17"/>
      <c r="BR39" s="17"/>
      <c r="BS39" s="17"/>
      <c r="CF39" s="19"/>
      <c r="CG39" s="18"/>
      <c r="CH39" s="18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1"/>
      <c r="CT39" s="11"/>
      <c r="CU39" s="11"/>
      <c r="CV39" s="11"/>
      <c r="CW39" s="11"/>
    </row>
    <row r="40" spans="1:101" ht="3.75" customHeight="1">
      <c r="A40" s="90"/>
      <c r="B40" s="11"/>
      <c r="C40" s="11"/>
      <c r="D40" s="11"/>
      <c r="E40" s="11"/>
      <c r="F40" s="11"/>
      <c r="G40" s="12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2"/>
      <c r="S40" s="12"/>
      <c r="T40" s="12"/>
      <c r="U40" s="93"/>
      <c r="V40" s="12"/>
      <c r="W40" s="29"/>
      <c r="X40" s="12"/>
      <c r="Y40" s="1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28"/>
      <c r="AK40" s="27"/>
      <c r="AL40" s="107"/>
      <c r="AM40" s="96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38"/>
      <c r="AY40" s="38"/>
      <c r="AZ40" s="108"/>
      <c r="BA40" s="25"/>
      <c r="BB40" s="30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3"/>
      <c r="BN40" s="18"/>
      <c r="BO40" s="17"/>
      <c r="BP40" s="17"/>
      <c r="BQ40" s="17"/>
      <c r="BR40" s="17"/>
      <c r="BS40" s="17"/>
      <c r="CF40" s="19"/>
      <c r="CG40" s="18"/>
      <c r="CH40" s="18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1"/>
      <c r="CT40" s="11"/>
      <c r="CU40" s="11"/>
      <c r="CV40" s="11"/>
      <c r="CW40" s="11"/>
    </row>
    <row r="41" spans="1:101" ht="15" customHeight="1">
      <c r="A41" s="90"/>
      <c r="B41" s="11"/>
      <c r="C41" s="11"/>
      <c r="D41" s="11"/>
      <c r="E41" s="11"/>
      <c r="F41" s="11"/>
      <c r="G41" s="1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2"/>
      <c r="S41" s="12"/>
      <c r="T41" s="12"/>
      <c r="U41" s="93"/>
      <c r="V41" s="12"/>
      <c r="W41" s="29"/>
      <c r="X41" s="12"/>
      <c r="Y41" s="1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28"/>
      <c r="AK41" s="27"/>
      <c r="AL41" s="107"/>
      <c r="AM41" s="96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38"/>
      <c r="AY41" s="38"/>
      <c r="AZ41" s="108"/>
      <c r="BA41" s="15"/>
      <c r="BB41" s="30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3"/>
      <c r="BN41" s="18"/>
      <c r="BO41" s="17"/>
      <c r="BP41" s="17"/>
      <c r="BQ41" s="17"/>
      <c r="BR41" s="17"/>
      <c r="BS41" s="17"/>
      <c r="CF41" s="19"/>
      <c r="CG41" s="18"/>
      <c r="CH41" s="18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1"/>
      <c r="CT41" s="11"/>
      <c r="CU41" s="11"/>
      <c r="CV41" s="11"/>
      <c r="CW41" s="11"/>
    </row>
    <row r="42" spans="1:101" ht="3.75" customHeight="1">
      <c r="A42" s="89"/>
      <c r="B42" s="23"/>
      <c r="C42" s="23"/>
      <c r="D42" s="31"/>
      <c r="E42" s="31"/>
      <c r="F42" s="31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89"/>
      <c r="V42" s="30"/>
      <c r="W42" s="30"/>
      <c r="X42" s="12"/>
      <c r="Y42" s="1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28"/>
      <c r="AK42" s="27"/>
      <c r="AL42" s="107"/>
      <c r="AM42" s="96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38"/>
      <c r="AY42" s="38"/>
      <c r="AZ42" s="108"/>
      <c r="BA42" s="12"/>
      <c r="BB42" s="303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5"/>
      <c r="BN42" s="18"/>
      <c r="BO42" s="17"/>
      <c r="BP42" s="17"/>
      <c r="BQ42" s="17"/>
      <c r="BR42" s="17"/>
      <c r="BS42" s="17"/>
      <c r="CF42" s="19"/>
      <c r="CG42" s="18"/>
      <c r="CH42" s="18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1"/>
      <c r="CT42" s="11"/>
      <c r="CU42" s="11"/>
      <c r="CV42" s="11"/>
      <c r="CW42" s="11"/>
    </row>
    <row r="43" spans="1:101" ht="3.75" customHeight="1">
      <c r="A43" s="89"/>
      <c r="B43" s="23"/>
      <c r="C43" s="23"/>
      <c r="D43" s="31"/>
      <c r="E43" s="31"/>
      <c r="F43" s="3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89"/>
      <c r="V43" s="30"/>
      <c r="W43" s="30"/>
      <c r="X43" s="12"/>
      <c r="Y43" s="1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28"/>
      <c r="AK43" s="27"/>
      <c r="AL43" s="107"/>
      <c r="AM43" s="96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38"/>
      <c r="AY43" s="38"/>
      <c r="AZ43" s="108"/>
      <c r="BA43" s="12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12"/>
      <c r="BN43" s="18"/>
      <c r="BO43" s="17"/>
      <c r="BP43" s="17"/>
      <c r="BQ43" s="17"/>
      <c r="BR43" s="17"/>
      <c r="BS43" s="17"/>
      <c r="CF43" s="19"/>
      <c r="CG43" s="18"/>
      <c r="CH43" s="18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1"/>
      <c r="CT43" s="11"/>
      <c r="CU43" s="11"/>
      <c r="CV43" s="11"/>
      <c r="CW43" s="11"/>
    </row>
    <row r="44" spans="1:101" ht="3.75" customHeight="1">
      <c r="A44" s="89"/>
      <c r="B44" s="23"/>
      <c r="C44" s="23"/>
      <c r="D44" s="31"/>
      <c r="E44" s="31"/>
      <c r="F44" s="31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89"/>
      <c r="V44" s="30"/>
      <c r="W44" s="30"/>
      <c r="X44" s="14"/>
      <c r="Y44" s="1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28"/>
      <c r="AK44" s="27"/>
      <c r="AL44" s="107"/>
      <c r="AM44" s="96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38"/>
      <c r="AY44" s="38"/>
      <c r="AZ44" s="108"/>
      <c r="BA44" s="12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13"/>
      <c r="CF44" s="19"/>
      <c r="CG44" s="18"/>
      <c r="CH44" s="18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1"/>
      <c r="CT44" s="11"/>
      <c r="CU44" s="11"/>
      <c r="CV44" s="11"/>
      <c r="CW44" s="11"/>
    </row>
    <row r="45" spans="1:101" ht="3.75" customHeight="1">
      <c r="A45" s="89"/>
      <c r="B45" s="23"/>
      <c r="C45" s="23"/>
      <c r="D45" s="31"/>
      <c r="E45" s="31"/>
      <c r="F45" s="31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89" t="str">
        <f>V45&amp;" "&amp;Z45</f>
        <v>1. B </v>
      </c>
      <c r="V45" s="281" t="s">
        <v>10</v>
      </c>
      <c r="W45" s="281"/>
      <c r="X45" s="281"/>
      <c r="Y45" s="281"/>
      <c r="Z45" s="282"/>
      <c r="AA45" s="280"/>
      <c r="AB45" s="280"/>
      <c r="AC45" s="280"/>
      <c r="AD45" s="280"/>
      <c r="AE45" s="280"/>
      <c r="AF45" s="280"/>
      <c r="AG45" s="280"/>
      <c r="AH45" s="280"/>
      <c r="AI45" s="280"/>
      <c r="AJ45" s="283"/>
      <c r="AK45" s="283"/>
      <c r="AL45" s="107"/>
      <c r="AM45" s="96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38"/>
      <c r="AY45" s="38"/>
      <c r="AZ45" s="108"/>
      <c r="BA45" s="12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CF45" s="19"/>
      <c r="CG45" s="18"/>
      <c r="CH45" s="18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1"/>
      <c r="CT45" s="11"/>
      <c r="CU45" s="11"/>
      <c r="CV45" s="11"/>
      <c r="CW45" s="11"/>
    </row>
    <row r="46" spans="1:101" ht="3.75" customHeight="1">
      <c r="A46" s="90"/>
      <c r="B46" s="11"/>
      <c r="C46" s="11"/>
      <c r="D46" s="11"/>
      <c r="E46" s="11"/>
      <c r="F46" s="11"/>
      <c r="G46" s="12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12"/>
      <c r="S46" s="12"/>
      <c r="T46" s="12"/>
      <c r="U46" s="93"/>
      <c r="V46" s="281"/>
      <c r="W46" s="281"/>
      <c r="X46" s="281"/>
      <c r="Y46" s="281"/>
      <c r="Z46" s="282"/>
      <c r="AA46" s="280"/>
      <c r="AB46" s="280"/>
      <c r="AC46" s="280"/>
      <c r="AD46" s="280"/>
      <c r="AE46" s="280"/>
      <c r="AF46" s="280"/>
      <c r="AG46" s="280"/>
      <c r="AH46" s="280"/>
      <c r="AI46" s="280"/>
      <c r="AJ46" s="283"/>
      <c r="AK46" s="283"/>
      <c r="AL46" s="107"/>
      <c r="AM46" s="96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38"/>
      <c r="AY46" s="38"/>
      <c r="AZ46" s="108"/>
      <c r="BA46" s="12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CF46" s="19"/>
      <c r="CG46" s="18"/>
      <c r="CH46" s="18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1"/>
      <c r="CT46" s="11"/>
      <c r="CU46" s="11"/>
      <c r="CV46" s="11"/>
      <c r="CW46" s="11"/>
    </row>
    <row r="47" spans="1:101" ht="15" customHeight="1">
      <c r="A47" s="90"/>
      <c r="B47" s="11"/>
      <c r="C47" s="11"/>
      <c r="D47" s="11"/>
      <c r="E47" s="11"/>
      <c r="F47" s="11"/>
      <c r="G47" s="12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2"/>
      <c r="S47" s="12"/>
      <c r="T47" s="12"/>
      <c r="U47" s="93"/>
      <c r="V47" s="281"/>
      <c r="W47" s="281"/>
      <c r="X47" s="281"/>
      <c r="Y47" s="281"/>
      <c r="Z47" s="282"/>
      <c r="AA47" s="280"/>
      <c r="AB47" s="280"/>
      <c r="AC47" s="280"/>
      <c r="AD47" s="280"/>
      <c r="AE47" s="280"/>
      <c r="AF47" s="280"/>
      <c r="AG47" s="280"/>
      <c r="AH47" s="280"/>
      <c r="AI47" s="280"/>
      <c r="AJ47" s="283"/>
      <c r="AK47" s="283"/>
      <c r="AL47" s="284"/>
      <c r="AM47" s="92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38"/>
      <c r="AY47" s="38"/>
      <c r="AZ47" s="105"/>
      <c r="BA47" s="12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CF47" s="19"/>
      <c r="CG47" s="18"/>
      <c r="CH47" s="18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1"/>
      <c r="CT47" s="11"/>
      <c r="CU47" s="11"/>
      <c r="CV47" s="11"/>
      <c r="CW47" s="11"/>
    </row>
    <row r="48" spans="1:101" ht="3.75" customHeight="1">
      <c r="A48" s="89"/>
      <c r="B48" s="23"/>
      <c r="C48" s="23"/>
      <c r="D48" s="31"/>
      <c r="E48" s="31"/>
      <c r="F48" s="3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89"/>
      <c r="V48" s="281"/>
      <c r="W48" s="281"/>
      <c r="X48" s="281"/>
      <c r="Y48" s="281"/>
      <c r="Z48" s="282"/>
      <c r="AA48" s="280"/>
      <c r="AB48" s="280"/>
      <c r="AC48" s="280"/>
      <c r="AD48" s="280"/>
      <c r="AE48" s="280"/>
      <c r="AF48" s="280"/>
      <c r="AG48" s="280"/>
      <c r="AH48" s="280"/>
      <c r="AI48" s="280"/>
      <c r="AJ48" s="283"/>
      <c r="AK48" s="283"/>
      <c r="AL48" s="284"/>
      <c r="AM48" s="92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38"/>
      <c r="AY48" s="38"/>
      <c r="AZ48" s="105"/>
      <c r="BA48" s="12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CF48" s="19"/>
      <c r="CG48" s="18"/>
      <c r="CH48" s="18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1"/>
      <c r="CT48" s="11"/>
      <c r="CU48" s="11"/>
      <c r="CV48" s="11"/>
      <c r="CW48" s="11"/>
    </row>
    <row r="49" spans="1:101" ht="3.75" customHeight="1">
      <c r="A49" s="89"/>
      <c r="B49" s="23"/>
      <c r="C49" s="23"/>
      <c r="D49" s="31"/>
      <c r="E49" s="31"/>
      <c r="F49" s="31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89"/>
      <c r="V49" s="30"/>
      <c r="W49" s="30"/>
      <c r="X49" s="14"/>
      <c r="Y49" s="1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28"/>
      <c r="AK49" s="27"/>
      <c r="AL49" s="284"/>
      <c r="AM49" s="92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6"/>
      <c r="AY49" s="36"/>
      <c r="AZ49" s="105"/>
      <c r="BA49" s="12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CF49" s="19"/>
      <c r="CG49" s="18"/>
      <c r="CH49" s="18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1"/>
      <c r="CT49" s="11"/>
      <c r="CU49" s="11"/>
      <c r="CV49" s="11"/>
      <c r="CW49" s="11"/>
    </row>
    <row r="50" spans="1:101" ht="3.75" customHeight="1">
      <c r="A50" s="89"/>
      <c r="B50" s="23"/>
      <c r="C50" s="23"/>
      <c r="D50" s="31"/>
      <c r="E50" s="31"/>
      <c r="F50" s="3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89"/>
      <c r="V50" s="30"/>
      <c r="W50" s="30"/>
      <c r="X50" s="12"/>
      <c r="Y50" s="1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28"/>
      <c r="AK50" s="27"/>
      <c r="AL50" s="105"/>
      <c r="AM50" s="92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35"/>
      <c r="AY50" s="34"/>
      <c r="AZ50" s="298"/>
      <c r="BA50" s="12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CF50" s="19"/>
      <c r="CG50" s="18"/>
      <c r="CH50" s="18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1"/>
      <c r="CT50" s="11"/>
      <c r="CU50" s="11"/>
      <c r="CV50" s="11"/>
      <c r="CW50" s="11"/>
    </row>
    <row r="51" spans="1:101" ht="3.75" customHeight="1">
      <c r="A51" s="89"/>
      <c r="B51" s="23"/>
      <c r="C51" s="23"/>
      <c r="D51" s="31"/>
      <c r="E51" s="31"/>
      <c r="F51" s="31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89"/>
      <c r="V51" s="30"/>
      <c r="W51" s="30"/>
      <c r="X51" s="12"/>
      <c r="Y51" s="1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28"/>
      <c r="AK51" s="27"/>
      <c r="AL51" s="105"/>
      <c r="AM51" s="89" t="str">
        <f>AN51&amp;" "&amp;AO51</f>
        <v>2. Finalist </v>
      </c>
      <c r="AN51" s="285" t="s">
        <v>43</v>
      </c>
      <c r="AO51" s="288"/>
      <c r="AP51" s="289"/>
      <c r="AQ51" s="289"/>
      <c r="AR51" s="289"/>
      <c r="AS51" s="289"/>
      <c r="AT51" s="289"/>
      <c r="AU51" s="289"/>
      <c r="AV51" s="289"/>
      <c r="AW51" s="290"/>
      <c r="AX51" s="297"/>
      <c r="AY51" s="297"/>
      <c r="AZ51" s="298"/>
      <c r="BA51" s="12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CF51" s="19"/>
      <c r="CG51" s="18"/>
      <c r="CH51" s="18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1"/>
      <c r="CT51" s="11"/>
      <c r="CU51" s="11"/>
      <c r="CV51" s="11"/>
      <c r="CW51" s="11"/>
    </row>
    <row r="52" spans="1:101" ht="3.75" customHeight="1">
      <c r="A52" s="91"/>
      <c r="B52" s="11"/>
      <c r="C52" s="11"/>
      <c r="D52" s="11"/>
      <c r="E52" s="11"/>
      <c r="F52" s="11"/>
      <c r="G52" s="12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12"/>
      <c r="S52" s="12"/>
      <c r="T52" s="12"/>
      <c r="U52" s="93"/>
      <c r="V52" s="12"/>
      <c r="W52" s="29"/>
      <c r="X52" s="12"/>
      <c r="Y52" s="1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28"/>
      <c r="AK52" s="27"/>
      <c r="AL52" s="105"/>
      <c r="AM52" s="92"/>
      <c r="AN52" s="286"/>
      <c r="AO52" s="291"/>
      <c r="AP52" s="292"/>
      <c r="AQ52" s="292"/>
      <c r="AR52" s="292"/>
      <c r="AS52" s="292"/>
      <c r="AT52" s="292"/>
      <c r="AU52" s="292"/>
      <c r="AV52" s="292"/>
      <c r="AW52" s="293"/>
      <c r="AX52" s="297"/>
      <c r="AY52" s="297"/>
      <c r="AZ52" s="298"/>
      <c r="BA52" s="12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CF52" s="19"/>
      <c r="CG52" s="18"/>
      <c r="CH52" s="18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1"/>
      <c r="CT52" s="11"/>
      <c r="CU52" s="11"/>
      <c r="CV52" s="11"/>
      <c r="CW52" s="11"/>
    </row>
    <row r="53" spans="1:101" ht="15" customHeight="1">
      <c r="A53" s="91"/>
      <c r="B53" s="11"/>
      <c r="C53" s="11"/>
      <c r="D53" s="11"/>
      <c r="E53" s="11"/>
      <c r="F53" s="11"/>
      <c r="G53" s="12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2"/>
      <c r="S53" s="12"/>
      <c r="T53" s="12"/>
      <c r="U53" s="93"/>
      <c r="V53" s="12"/>
      <c r="W53" s="29"/>
      <c r="X53" s="12"/>
      <c r="Y53" s="1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28"/>
      <c r="AK53" s="27"/>
      <c r="AL53" s="105"/>
      <c r="AM53" s="97"/>
      <c r="AN53" s="286"/>
      <c r="AO53" s="291"/>
      <c r="AP53" s="292"/>
      <c r="AQ53" s="292"/>
      <c r="AR53" s="292"/>
      <c r="AS53" s="292"/>
      <c r="AT53" s="292"/>
      <c r="AU53" s="292"/>
      <c r="AV53" s="292"/>
      <c r="AW53" s="293"/>
      <c r="AX53" s="297"/>
      <c r="AY53" s="297"/>
      <c r="AZ53" s="25"/>
      <c r="BA53" s="12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CF53" s="19"/>
      <c r="CG53" s="18"/>
      <c r="CH53" s="18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1"/>
      <c r="CT53" s="11"/>
      <c r="CU53" s="11"/>
      <c r="CV53" s="11"/>
      <c r="CW53" s="11"/>
    </row>
    <row r="54" spans="1:101" ht="3.75" customHeight="1">
      <c r="A54" s="91"/>
      <c r="B54" s="23"/>
      <c r="C54" s="23"/>
      <c r="D54" s="31"/>
      <c r="E54" s="31"/>
      <c r="F54" s="31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89"/>
      <c r="V54" s="30"/>
      <c r="W54" s="30"/>
      <c r="X54" s="12"/>
      <c r="Y54" s="1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28"/>
      <c r="AK54" s="27"/>
      <c r="AL54" s="105"/>
      <c r="AM54" s="92"/>
      <c r="AN54" s="287"/>
      <c r="AO54" s="294"/>
      <c r="AP54" s="295"/>
      <c r="AQ54" s="295"/>
      <c r="AR54" s="295"/>
      <c r="AS54" s="295"/>
      <c r="AT54" s="295"/>
      <c r="AU54" s="295"/>
      <c r="AV54" s="295"/>
      <c r="AW54" s="296"/>
      <c r="AX54" s="297"/>
      <c r="AY54" s="297"/>
      <c r="AZ54" s="25"/>
      <c r="BA54" s="12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CF54" s="19"/>
      <c r="CG54" s="18"/>
      <c r="CH54" s="18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1"/>
      <c r="CT54" s="11"/>
      <c r="CU54" s="11"/>
      <c r="CV54" s="11"/>
      <c r="CW54" s="11"/>
    </row>
    <row r="55" spans="1:101" ht="3.75" customHeight="1">
      <c r="A55" s="91"/>
      <c r="B55" s="23"/>
      <c r="C55" s="23"/>
      <c r="D55" s="31"/>
      <c r="E55" s="31"/>
      <c r="F55" s="31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89"/>
      <c r="V55" s="30"/>
      <c r="W55" s="30"/>
      <c r="X55" s="12"/>
      <c r="Y55" s="1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28"/>
      <c r="AK55" s="27"/>
      <c r="AL55" s="105"/>
      <c r="AM55" s="92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7"/>
      <c r="AZ55" s="25"/>
      <c r="BA55" s="12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CF55" s="22"/>
      <c r="CG55" s="18"/>
      <c r="CH55" s="18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11"/>
      <c r="CT55" s="11"/>
      <c r="CU55" s="11"/>
      <c r="CV55" s="11"/>
      <c r="CW55" s="11"/>
    </row>
    <row r="56" spans="1:101" ht="3.75" customHeight="1">
      <c r="A56" s="91"/>
      <c r="B56" s="23"/>
      <c r="C56" s="23"/>
      <c r="D56" s="31"/>
      <c r="E56" s="31"/>
      <c r="F56" s="31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89"/>
      <c r="V56" s="30"/>
      <c r="W56" s="30"/>
      <c r="X56" s="14"/>
      <c r="Y56" s="1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28"/>
      <c r="AK56" s="27"/>
      <c r="AL56" s="298"/>
      <c r="AM56" s="92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7"/>
      <c r="AZ56" s="25"/>
      <c r="BA56" s="12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CD56" s="23"/>
      <c r="CE56" s="17"/>
      <c r="CF56" s="22"/>
      <c r="CG56" s="18"/>
      <c r="CH56" s="18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11"/>
      <c r="CT56" s="11"/>
      <c r="CU56" s="11"/>
      <c r="CV56" s="11"/>
      <c r="CW56" s="11"/>
    </row>
    <row r="57" spans="1:101" ht="3.75" customHeight="1">
      <c r="A57" s="91"/>
      <c r="B57" s="23"/>
      <c r="C57" s="23"/>
      <c r="D57" s="31"/>
      <c r="E57" s="31"/>
      <c r="F57" s="31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89" t="str">
        <f>V57&amp;" "&amp;Z57</f>
        <v>2. A </v>
      </c>
      <c r="V57" s="281" t="s">
        <v>67</v>
      </c>
      <c r="W57" s="281"/>
      <c r="X57" s="281"/>
      <c r="Y57" s="281"/>
      <c r="Z57" s="282"/>
      <c r="AA57" s="280"/>
      <c r="AB57" s="280"/>
      <c r="AC57" s="280"/>
      <c r="AD57" s="280"/>
      <c r="AE57" s="280"/>
      <c r="AF57" s="280"/>
      <c r="AG57" s="280"/>
      <c r="AH57" s="280"/>
      <c r="AI57" s="280"/>
      <c r="AJ57" s="283"/>
      <c r="AK57" s="283"/>
      <c r="AL57" s="298"/>
      <c r="AM57" s="92"/>
      <c r="AN57" s="307" t="s">
        <v>266</v>
      </c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9"/>
      <c r="AZ57" s="12"/>
      <c r="BA57" s="12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CD57" s="23"/>
      <c r="CE57" s="17"/>
      <c r="CF57" s="22"/>
      <c r="CG57" s="18"/>
      <c r="CH57" s="18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11"/>
      <c r="CT57" s="11"/>
      <c r="CU57" s="11"/>
      <c r="CV57" s="11"/>
      <c r="CW57" s="11"/>
    </row>
    <row r="58" spans="1:101" ht="3.75" customHeight="1">
      <c r="A58" s="91"/>
      <c r="B58" s="11"/>
      <c r="C58" s="11"/>
      <c r="D58" s="11"/>
      <c r="E58" s="11"/>
      <c r="F58" s="11"/>
      <c r="G58" s="12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2"/>
      <c r="S58" s="12"/>
      <c r="T58" s="12"/>
      <c r="U58" s="93"/>
      <c r="V58" s="281"/>
      <c r="W58" s="281"/>
      <c r="X58" s="281"/>
      <c r="Y58" s="281"/>
      <c r="Z58" s="282"/>
      <c r="AA58" s="280"/>
      <c r="AB58" s="280"/>
      <c r="AC58" s="280"/>
      <c r="AD58" s="280"/>
      <c r="AE58" s="280"/>
      <c r="AF58" s="280"/>
      <c r="AG58" s="280"/>
      <c r="AH58" s="280"/>
      <c r="AI58" s="280"/>
      <c r="AJ58" s="283"/>
      <c r="AK58" s="283"/>
      <c r="AL58" s="298"/>
      <c r="AM58" s="92"/>
      <c r="AN58" s="310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2"/>
      <c r="AZ58" s="33"/>
      <c r="BA58" s="3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CD58" s="23"/>
      <c r="CE58" s="17"/>
      <c r="CF58" s="22"/>
      <c r="CG58" s="18"/>
      <c r="CH58" s="18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11"/>
      <c r="CT58" s="11"/>
      <c r="CU58" s="11"/>
      <c r="CV58" s="11"/>
      <c r="CW58" s="11"/>
    </row>
    <row r="59" spans="1:101" ht="15" customHeight="1">
      <c r="A59" s="91"/>
      <c r="B59" s="11"/>
      <c r="C59" s="11"/>
      <c r="D59" s="11"/>
      <c r="E59" s="11"/>
      <c r="F59" s="11"/>
      <c r="G59" s="12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2"/>
      <c r="S59" s="12"/>
      <c r="T59" s="12"/>
      <c r="U59" s="93"/>
      <c r="V59" s="281"/>
      <c r="W59" s="281"/>
      <c r="X59" s="281"/>
      <c r="Y59" s="281"/>
      <c r="Z59" s="282"/>
      <c r="AA59" s="280"/>
      <c r="AB59" s="280"/>
      <c r="AC59" s="280"/>
      <c r="AD59" s="280"/>
      <c r="AE59" s="280"/>
      <c r="AF59" s="280"/>
      <c r="AG59" s="280"/>
      <c r="AH59" s="280"/>
      <c r="AI59" s="280"/>
      <c r="AJ59" s="283"/>
      <c r="AK59" s="283"/>
      <c r="AL59" s="25"/>
      <c r="AM59" s="92"/>
      <c r="AN59" s="310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2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CD59" s="18"/>
      <c r="CE59" s="18"/>
      <c r="CF59" s="19"/>
      <c r="CG59" s="18"/>
      <c r="CH59" s="18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1"/>
      <c r="CT59" s="11"/>
      <c r="CU59" s="11"/>
      <c r="CV59" s="11"/>
      <c r="CW59" s="11"/>
    </row>
    <row r="60" spans="1:101" ht="3.75" customHeight="1">
      <c r="A60" s="91"/>
      <c r="B60" s="23"/>
      <c r="C60" s="23"/>
      <c r="D60" s="31"/>
      <c r="E60" s="31"/>
      <c r="F60" s="31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89"/>
      <c r="V60" s="281"/>
      <c r="W60" s="281"/>
      <c r="X60" s="281"/>
      <c r="Y60" s="281"/>
      <c r="Z60" s="282"/>
      <c r="AA60" s="280"/>
      <c r="AB60" s="280"/>
      <c r="AC60" s="280"/>
      <c r="AD60" s="280"/>
      <c r="AE60" s="280"/>
      <c r="AF60" s="280"/>
      <c r="AG60" s="280"/>
      <c r="AH60" s="280"/>
      <c r="AI60" s="280"/>
      <c r="AJ60" s="283"/>
      <c r="AK60" s="283"/>
      <c r="AL60" s="25"/>
      <c r="AM60" s="98"/>
      <c r="AN60" s="310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2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CD60" s="18"/>
      <c r="CE60" s="18"/>
      <c r="CF60" s="19"/>
      <c r="CG60" s="18"/>
      <c r="CH60" s="18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1"/>
      <c r="CT60" s="11"/>
      <c r="CU60" s="11"/>
      <c r="CV60" s="11"/>
      <c r="CW60" s="11"/>
    </row>
    <row r="61" spans="1:101" ht="3.75" customHeight="1">
      <c r="A61" s="91"/>
      <c r="B61" s="23"/>
      <c r="C61" s="23"/>
      <c r="D61" s="31"/>
      <c r="E61" s="31"/>
      <c r="F61" s="31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89"/>
      <c r="V61" s="30"/>
      <c r="W61" s="30"/>
      <c r="X61" s="14"/>
      <c r="Y61" s="12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28"/>
      <c r="AK61" s="27"/>
      <c r="AL61" s="25"/>
      <c r="AM61" s="92"/>
      <c r="AN61" s="310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2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CD61" s="18"/>
      <c r="CE61" s="18"/>
      <c r="CF61" s="19"/>
      <c r="CG61" s="18"/>
      <c r="CH61" s="18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1"/>
      <c r="CT61" s="11"/>
      <c r="CU61" s="11"/>
      <c r="CV61" s="11"/>
      <c r="CW61" s="11"/>
    </row>
    <row r="62" spans="1:101" ht="3.75" customHeight="1">
      <c r="A62" s="91"/>
      <c r="B62" s="23"/>
      <c r="C62" s="23"/>
      <c r="D62" s="31"/>
      <c r="E62" s="31"/>
      <c r="F62" s="31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89"/>
      <c r="V62" s="30"/>
      <c r="W62" s="30"/>
      <c r="X62" s="12"/>
      <c r="Y62" s="12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7"/>
      <c r="AL62" s="25"/>
      <c r="AM62" s="92"/>
      <c r="AN62" s="310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2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CD62" s="18"/>
      <c r="CE62" s="18"/>
      <c r="CF62" s="19"/>
      <c r="CG62" s="18"/>
      <c r="CH62" s="18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1"/>
      <c r="CT62" s="11"/>
      <c r="CU62" s="11"/>
      <c r="CV62" s="11"/>
      <c r="CW62" s="11"/>
    </row>
    <row r="63" spans="1:101" ht="3.75" customHeight="1">
      <c r="A63" s="91"/>
      <c r="B63" s="23"/>
      <c r="C63" s="23"/>
      <c r="D63" s="31"/>
      <c r="E63" s="31"/>
      <c r="F63" s="31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89"/>
      <c r="V63" s="30"/>
      <c r="W63" s="30"/>
      <c r="X63" s="12"/>
      <c r="Y63" s="12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7"/>
      <c r="AL63" s="25"/>
      <c r="AM63" s="92"/>
      <c r="AN63" s="310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2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CD63" s="18"/>
      <c r="CE63" s="18"/>
      <c r="CF63" s="19"/>
      <c r="CG63" s="18"/>
      <c r="CH63" s="18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1"/>
      <c r="CT63" s="11"/>
      <c r="CU63" s="11"/>
      <c r="CV63" s="11"/>
      <c r="CW63" s="11"/>
    </row>
    <row r="64" spans="1:101" ht="3.75" customHeight="1">
      <c r="A64" s="91"/>
      <c r="B64" s="11"/>
      <c r="C64" s="11"/>
      <c r="D64" s="11"/>
      <c r="E64" s="11"/>
      <c r="F64" s="11"/>
      <c r="G64" s="12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12"/>
      <c r="S64" s="12"/>
      <c r="T64" s="12"/>
      <c r="U64" s="93"/>
      <c r="V64" s="12"/>
      <c r="W64" s="29"/>
      <c r="X64" s="12"/>
      <c r="Y64" s="12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7"/>
      <c r="AL64" s="25"/>
      <c r="AM64" s="92"/>
      <c r="AN64" s="310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2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9"/>
      <c r="CG64" s="18"/>
      <c r="CH64" s="18"/>
      <c r="CI64" s="17"/>
      <c r="CJ64" s="17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</row>
    <row r="65" spans="7:101" ht="3.75" customHeight="1">
      <c r="G65" s="25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12"/>
      <c r="S65" s="12"/>
      <c r="T65" s="12"/>
      <c r="U65" s="93"/>
      <c r="V65" s="12"/>
      <c r="W65" s="27"/>
      <c r="X65" s="25"/>
      <c r="Y65" s="25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7"/>
      <c r="AL65" s="25"/>
      <c r="AM65" s="92"/>
      <c r="AN65" s="310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2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9"/>
      <c r="CG65" s="18"/>
      <c r="CH65" s="18"/>
      <c r="CI65" s="17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</row>
    <row r="66" spans="7:101" ht="3.75" customHeight="1">
      <c r="G66" s="14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2"/>
      <c r="AM66" s="92"/>
      <c r="AN66" s="310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2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9"/>
      <c r="CG66" s="18"/>
      <c r="CH66" s="18"/>
      <c r="CI66" s="17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</row>
    <row r="67" spans="7:101" ht="3.75" customHeight="1">
      <c r="G67" s="14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2"/>
      <c r="AM67" s="92"/>
      <c r="AN67" s="310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2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9"/>
      <c r="CG67" s="18"/>
      <c r="CH67" s="18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</row>
    <row r="68" spans="7:101" ht="3.75" customHeight="1">
      <c r="G68" s="14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2"/>
      <c r="AM68" s="92"/>
      <c r="AN68" s="313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5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9"/>
      <c r="CG68" s="18"/>
      <c r="CH68" s="18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</row>
    <row r="69" spans="7:101" ht="3.75" customHeight="1">
      <c r="G69" s="14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9"/>
      <c r="CG69" s="18"/>
      <c r="CH69" s="18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</row>
    <row r="70" spans="7:101" ht="3.75" customHeight="1">
      <c r="G70" s="25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26"/>
      <c r="AK70" s="13"/>
      <c r="AL70" s="13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9"/>
      <c r="CG70" s="18"/>
      <c r="CH70" s="18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</row>
    <row r="71" spans="7:101" ht="3.75" customHeight="1">
      <c r="G71" s="25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26"/>
      <c r="AK71" s="13"/>
      <c r="AL71" s="13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9"/>
      <c r="CG71" s="18"/>
      <c r="CH71" s="18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</row>
    <row r="72" spans="7:101" ht="3.75" customHeight="1">
      <c r="G72" s="1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6"/>
      <c r="AK72" s="13"/>
      <c r="AL72" s="13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9"/>
      <c r="CG72" s="18"/>
      <c r="CH72" s="18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</row>
    <row r="73" spans="1:101" ht="3.75" customHeight="1">
      <c r="A73" s="89" t="str">
        <f>B73&amp;" "&amp;N73</f>
        <v>3rd place finalist 1 </v>
      </c>
      <c r="B73" s="288" t="s">
        <v>45</v>
      </c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318"/>
      <c r="N73" s="288"/>
      <c r="O73" s="289"/>
      <c r="P73" s="289"/>
      <c r="Q73" s="289"/>
      <c r="R73" s="289"/>
      <c r="S73" s="289"/>
      <c r="T73" s="289"/>
      <c r="U73" s="290"/>
      <c r="V73" s="283"/>
      <c r="W73" s="283"/>
      <c r="X73" s="25"/>
      <c r="Y73" s="25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26"/>
      <c r="AK73" s="13"/>
      <c r="AL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4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9"/>
      <c r="CG73" s="18"/>
      <c r="CH73" s="18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</row>
    <row r="74" spans="2:101" ht="3.7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319"/>
      <c r="N74" s="291"/>
      <c r="O74" s="292"/>
      <c r="P74" s="292"/>
      <c r="Q74" s="292"/>
      <c r="R74" s="292"/>
      <c r="S74" s="292"/>
      <c r="T74" s="292"/>
      <c r="U74" s="293"/>
      <c r="V74" s="283"/>
      <c r="W74" s="283"/>
      <c r="X74" s="24"/>
      <c r="Y74" s="12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26"/>
      <c r="AK74" s="13"/>
      <c r="AL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4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9"/>
      <c r="CG74" s="18"/>
      <c r="CH74" s="18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</row>
    <row r="75" spans="2:101" ht="15" customHeight="1">
      <c r="B75" s="291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319"/>
      <c r="N75" s="291"/>
      <c r="O75" s="292"/>
      <c r="P75" s="292"/>
      <c r="Q75" s="292"/>
      <c r="R75" s="292"/>
      <c r="S75" s="292"/>
      <c r="T75" s="292"/>
      <c r="U75" s="293"/>
      <c r="V75" s="283"/>
      <c r="W75" s="283"/>
      <c r="X75" s="284"/>
      <c r="Y75" s="12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26"/>
      <c r="AK75" s="13"/>
      <c r="AL75" s="13"/>
      <c r="AN75" s="13"/>
      <c r="AO75" s="13"/>
      <c r="AP75" s="13"/>
      <c r="AQ75" s="13"/>
      <c r="AR75" s="13"/>
      <c r="AS75" s="13"/>
      <c r="AT75" s="13"/>
      <c r="AU75" s="321"/>
      <c r="AV75" s="321"/>
      <c r="AW75" s="321"/>
      <c r="AX75" s="321"/>
      <c r="AY75" s="321"/>
      <c r="AZ75" s="321"/>
      <c r="BA75" s="321"/>
      <c r="BB75" s="321"/>
      <c r="BC75" s="321"/>
      <c r="BD75" s="321"/>
      <c r="BE75" s="321"/>
      <c r="BF75" s="321"/>
      <c r="BG75" s="321"/>
      <c r="BH75" s="321"/>
      <c r="BI75" s="321"/>
      <c r="BJ75" s="321"/>
      <c r="BK75" s="321"/>
      <c r="BL75" s="321"/>
      <c r="BM75" s="321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9"/>
      <c r="CG75" s="18"/>
      <c r="CH75" s="18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</row>
    <row r="76" spans="2:101" ht="3.75" customHeight="1">
      <c r="B76" s="294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320"/>
      <c r="N76" s="294"/>
      <c r="O76" s="295"/>
      <c r="P76" s="295"/>
      <c r="Q76" s="295"/>
      <c r="R76" s="295"/>
      <c r="S76" s="295"/>
      <c r="T76" s="295"/>
      <c r="U76" s="296"/>
      <c r="V76" s="283"/>
      <c r="W76" s="283"/>
      <c r="X76" s="284"/>
      <c r="Y76" s="12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2"/>
      <c r="AK76" s="13"/>
      <c r="AL76" s="13"/>
      <c r="AN76" s="13"/>
      <c r="AO76" s="13"/>
      <c r="AP76" s="13"/>
      <c r="AQ76" s="13"/>
      <c r="AR76" s="13"/>
      <c r="AS76" s="13"/>
      <c r="AT76" s="13"/>
      <c r="AU76" s="321"/>
      <c r="AV76" s="321"/>
      <c r="AW76" s="321"/>
      <c r="AX76" s="321"/>
      <c r="AY76" s="321"/>
      <c r="AZ76" s="321"/>
      <c r="BA76" s="321"/>
      <c r="BB76" s="321"/>
      <c r="BC76" s="321"/>
      <c r="BD76" s="321"/>
      <c r="BE76" s="321"/>
      <c r="BF76" s="321"/>
      <c r="BG76" s="321"/>
      <c r="BH76" s="321"/>
      <c r="BI76" s="321"/>
      <c r="BJ76" s="321"/>
      <c r="BK76" s="321"/>
      <c r="BL76" s="321"/>
      <c r="BM76" s="321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9"/>
      <c r="CG76" s="18"/>
      <c r="CH76" s="18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</row>
    <row r="77" spans="7:101" ht="3.75" customHeight="1">
      <c r="G77" s="25"/>
      <c r="H77" s="13"/>
      <c r="I77" s="13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93"/>
      <c r="V77" s="12"/>
      <c r="W77" s="12"/>
      <c r="X77" s="284"/>
      <c r="Y77" s="12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12"/>
      <c r="AK77" s="13"/>
      <c r="AL77" s="13"/>
      <c r="AN77" s="13"/>
      <c r="AO77" s="13"/>
      <c r="AP77" s="13"/>
      <c r="AQ77" s="13"/>
      <c r="AR77" s="13"/>
      <c r="AS77" s="13"/>
      <c r="AT77" s="13"/>
      <c r="AU77" s="321"/>
      <c r="AV77" s="321"/>
      <c r="AW77" s="321"/>
      <c r="AX77" s="321"/>
      <c r="AY77" s="321"/>
      <c r="AZ77" s="321"/>
      <c r="BA77" s="321"/>
      <c r="BB77" s="321"/>
      <c r="BC77" s="321"/>
      <c r="BD77" s="321"/>
      <c r="BE77" s="321"/>
      <c r="BF77" s="321"/>
      <c r="BG77" s="321"/>
      <c r="BH77" s="321"/>
      <c r="BI77" s="321"/>
      <c r="BJ77" s="321"/>
      <c r="BK77" s="321"/>
      <c r="BL77" s="321"/>
      <c r="BM77" s="321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9"/>
      <c r="CG77" s="18"/>
      <c r="CH77" s="18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</row>
    <row r="78" spans="7:101" ht="3.75" customHeight="1">
      <c r="G78" s="14"/>
      <c r="H78" s="13"/>
      <c r="I78" s="13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93"/>
      <c r="V78" s="12"/>
      <c r="W78" s="12"/>
      <c r="X78" s="105"/>
      <c r="Y78" s="12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12"/>
      <c r="AK78" s="13"/>
      <c r="AL78" s="13"/>
      <c r="AN78" s="13"/>
      <c r="AO78" s="13"/>
      <c r="AP78" s="13"/>
      <c r="AQ78" s="13"/>
      <c r="AR78" s="13"/>
      <c r="AS78" s="13"/>
      <c r="AT78" s="13"/>
      <c r="AU78" s="321"/>
      <c r="AV78" s="321"/>
      <c r="AW78" s="321"/>
      <c r="AX78" s="321"/>
      <c r="AY78" s="321"/>
      <c r="AZ78" s="321"/>
      <c r="BA78" s="321"/>
      <c r="BB78" s="321"/>
      <c r="BC78" s="321"/>
      <c r="BD78" s="321"/>
      <c r="BE78" s="321"/>
      <c r="BF78" s="321"/>
      <c r="BG78" s="321"/>
      <c r="BH78" s="321"/>
      <c r="BI78" s="321"/>
      <c r="BJ78" s="321"/>
      <c r="BK78" s="321"/>
      <c r="BL78" s="321"/>
      <c r="BM78" s="321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9"/>
      <c r="CG78" s="23"/>
      <c r="CH78" s="18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</row>
    <row r="79" spans="7:101" ht="3.75" customHeight="1">
      <c r="G79" s="14"/>
      <c r="H79" s="323" t="s">
        <v>44</v>
      </c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5"/>
      <c r="V79" s="13"/>
      <c r="W79" s="13"/>
      <c r="X79" s="105"/>
      <c r="Y79" s="12"/>
      <c r="Z79" s="288"/>
      <c r="AA79" s="289"/>
      <c r="AB79" s="289"/>
      <c r="AC79" s="289"/>
      <c r="AD79" s="289"/>
      <c r="AE79" s="289"/>
      <c r="AF79" s="289"/>
      <c r="AG79" s="289"/>
      <c r="AH79" s="289"/>
      <c r="AI79" s="289"/>
      <c r="AJ79" s="318"/>
      <c r="AK79" s="13"/>
      <c r="AL79" s="13"/>
      <c r="AN79" s="13"/>
      <c r="AO79" s="13"/>
      <c r="AP79" s="13"/>
      <c r="AQ79" s="13"/>
      <c r="AR79" s="13"/>
      <c r="AS79" s="13"/>
      <c r="AT79" s="13"/>
      <c r="AU79" s="21"/>
      <c r="AV79" s="21"/>
      <c r="AW79" s="21"/>
      <c r="AX79" s="21"/>
      <c r="AY79" s="21"/>
      <c r="AZ79" s="21"/>
      <c r="BA79" s="21"/>
      <c r="BB79" s="21"/>
      <c r="BC79" s="21"/>
      <c r="BD79" s="25"/>
      <c r="BE79" s="25"/>
      <c r="BF79" s="25"/>
      <c r="BG79" s="25"/>
      <c r="BH79" s="25"/>
      <c r="BI79" s="12"/>
      <c r="BJ79" s="13"/>
      <c r="BK79" s="13"/>
      <c r="BL79" s="13"/>
      <c r="BM79" s="13"/>
      <c r="BZ79" s="23"/>
      <c r="CA79" s="23"/>
      <c r="CB79" s="23"/>
      <c r="CC79" s="23"/>
      <c r="CD79" s="23"/>
      <c r="CE79" s="22"/>
      <c r="CF79" s="22"/>
      <c r="CG79" s="23"/>
      <c r="CH79" s="18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</row>
    <row r="80" spans="7:101" ht="15" customHeight="1">
      <c r="G80" s="14"/>
      <c r="H80" s="326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8"/>
      <c r="V80" s="13"/>
      <c r="W80" s="13"/>
      <c r="X80" s="105"/>
      <c r="Y80" s="24"/>
      <c r="Z80" s="291"/>
      <c r="AA80" s="292"/>
      <c r="AB80" s="292"/>
      <c r="AC80" s="292"/>
      <c r="AD80" s="292"/>
      <c r="AE80" s="292"/>
      <c r="AF80" s="292"/>
      <c r="AG80" s="292"/>
      <c r="AH80" s="292"/>
      <c r="AI80" s="292"/>
      <c r="AJ80" s="319"/>
      <c r="AK80" s="13"/>
      <c r="AL80" s="13"/>
      <c r="AN80" s="13"/>
      <c r="AO80" s="13"/>
      <c r="AP80" s="13"/>
      <c r="AQ80" s="13"/>
      <c r="AR80" s="13"/>
      <c r="AS80" s="13"/>
      <c r="AT80" s="13"/>
      <c r="AU80" s="316"/>
      <c r="AV80" s="316"/>
      <c r="AW80" s="316"/>
      <c r="AX80" s="316"/>
      <c r="AY80" s="316"/>
      <c r="AZ80" s="316"/>
      <c r="BA80" s="316"/>
      <c r="BB80" s="316"/>
      <c r="BC80" s="316"/>
      <c r="BD80" s="316"/>
      <c r="BE80" s="316"/>
      <c r="BF80" s="316"/>
      <c r="BG80" s="316"/>
      <c r="BH80" s="316"/>
      <c r="BI80" s="316"/>
      <c r="BJ80" s="316"/>
      <c r="BK80" s="316"/>
      <c r="BL80" s="316"/>
      <c r="BM80" s="316"/>
      <c r="BZ80" s="23"/>
      <c r="CA80" s="23"/>
      <c r="CB80" s="23"/>
      <c r="CC80" s="23"/>
      <c r="CD80" s="23"/>
      <c r="CE80" s="22"/>
      <c r="CF80" s="22"/>
      <c r="CG80" s="23"/>
      <c r="CH80" s="18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</row>
    <row r="81" spans="7:101" ht="3.75" customHeight="1">
      <c r="G81" s="14"/>
      <c r="H81" s="326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8"/>
      <c r="V81" s="13"/>
      <c r="W81" s="13"/>
      <c r="X81" s="105"/>
      <c r="Y81" s="12"/>
      <c r="Z81" s="291"/>
      <c r="AA81" s="292"/>
      <c r="AB81" s="292"/>
      <c r="AC81" s="292"/>
      <c r="AD81" s="292"/>
      <c r="AE81" s="292"/>
      <c r="AF81" s="292"/>
      <c r="AG81" s="292"/>
      <c r="AH81" s="292"/>
      <c r="AI81" s="292"/>
      <c r="AJ81" s="319"/>
      <c r="AK81" s="13"/>
      <c r="AL81" s="13"/>
      <c r="AN81" s="13"/>
      <c r="AO81" s="13"/>
      <c r="AP81" s="13"/>
      <c r="AQ81" s="13"/>
      <c r="AR81" s="13"/>
      <c r="AS81" s="13"/>
      <c r="AT81" s="13"/>
      <c r="AU81" s="316"/>
      <c r="AV81" s="316"/>
      <c r="AW81" s="316"/>
      <c r="AX81" s="316"/>
      <c r="AY81" s="316"/>
      <c r="AZ81" s="316"/>
      <c r="BA81" s="316"/>
      <c r="BB81" s="316"/>
      <c r="BC81" s="316"/>
      <c r="BD81" s="316"/>
      <c r="BE81" s="316"/>
      <c r="BF81" s="316"/>
      <c r="BG81" s="316"/>
      <c r="BH81" s="316"/>
      <c r="BI81" s="316"/>
      <c r="BJ81" s="316"/>
      <c r="BK81" s="316"/>
      <c r="BL81" s="316"/>
      <c r="BM81" s="316"/>
      <c r="BZ81" s="23"/>
      <c r="CA81" s="23"/>
      <c r="CB81" s="23"/>
      <c r="CC81" s="23"/>
      <c r="CD81" s="23"/>
      <c r="CE81" s="22"/>
      <c r="CF81" s="22"/>
      <c r="CG81" s="18"/>
      <c r="CH81" s="18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1"/>
      <c r="CT81" s="11"/>
      <c r="CU81" s="11"/>
      <c r="CV81" s="11"/>
      <c r="CW81" s="11"/>
    </row>
    <row r="82" spans="7:101" ht="3.75" customHeight="1">
      <c r="G82" s="14"/>
      <c r="H82" s="329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1"/>
      <c r="V82" s="13"/>
      <c r="W82" s="13"/>
      <c r="X82" s="105"/>
      <c r="Y82" s="12"/>
      <c r="Z82" s="294"/>
      <c r="AA82" s="295"/>
      <c r="AB82" s="295"/>
      <c r="AC82" s="295"/>
      <c r="AD82" s="295"/>
      <c r="AE82" s="295"/>
      <c r="AF82" s="295"/>
      <c r="AG82" s="295"/>
      <c r="AH82" s="295"/>
      <c r="AI82" s="295"/>
      <c r="AJ82" s="320"/>
      <c r="AK82" s="13"/>
      <c r="AL82" s="13"/>
      <c r="AN82" s="13"/>
      <c r="AO82" s="13"/>
      <c r="AP82" s="13"/>
      <c r="AQ82" s="13"/>
      <c r="AR82" s="13"/>
      <c r="AS82" s="13"/>
      <c r="AT82" s="13"/>
      <c r="AU82" s="316"/>
      <c r="AV82" s="316"/>
      <c r="AW82" s="316"/>
      <c r="AX82" s="316"/>
      <c r="AY82" s="316"/>
      <c r="AZ82" s="316"/>
      <c r="BA82" s="316"/>
      <c r="BB82" s="316"/>
      <c r="BC82" s="316"/>
      <c r="BD82" s="316"/>
      <c r="BE82" s="316"/>
      <c r="BF82" s="316"/>
      <c r="BG82" s="316"/>
      <c r="BH82" s="316"/>
      <c r="BI82" s="316"/>
      <c r="BJ82" s="316"/>
      <c r="BK82" s="316"/>
      <c r="BL82" s="316"/>
      <c r="BM82" s="316"/>
      <c r="CF82" s="22"/>
      <c r="CG82" s="18"/>
      <c r="CH82" s="18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1"/>
      <c r="CT82" s="11"/>
      <c r="CU82" s="11"/>
      <c r="CV82" s="11"/>
      <c r="CW82" s="11"/>
    </row>
    <row r="83" spans="7:101" ht="3.75" customHeight="1">
      <c r="G83" s="14"/>
      <c r="H83" s="13"/>
      <c r="I83" s="13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93"/>
      <c r="V83" s="12"/>
      <c r="W83" s="12"/>
      <c r="X83" s="105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3"/>
      <c r="AL83" s="13"/>
      <c r="AN83" s="13"/>
      <c r="AO83" s="13"/>
      <c r="AP83" s="13"/>
      <c r="AQ83" s="13"/>
      <c r="AR83" s="13"/>
      <c r="AS83" s="13"/>
      <c r="AT83" s="13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316"/>
      <c r="BF83" s="316"/>
      <c r="BG83" s="316"/>
      <c r="BH83" s="316"/>
      <c r="BI83" s="316"/>
      <c r="BJ83" s="316"/>
      <c r="BK83" s="316"/>
      <c r="BL83" s="316"/>
      <c r="BM83" s="316"/>
      <c r="CF83" s="19"/>
      <c r="CG83" s="18"/>
      <c r="CH83" s="18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1"/>
      <c r="CT83" s="11"/>
      <c r="CU83" s="11"/>
      <c r="CV83" s="11"/>
      <c r="CW83" s="11"/>
    </row>
    <row r="84" spans="7:101" ht="3.75" customHeight="1">
      <c r="G84" s="14"/>
      <c r="H84" s="13"/>
      <c r="I84" s="13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93"/>
      <c r="V84" s="12"/>
      <c r="W84" s="12"/>
      <c r="X84" s="298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3"/>
      <c r="AL84" s="13"/>
      <c r="AN84" s="13"/>
      <c r="AO84" s="13"/>
      <c r="AP84" s="13"/>
      <c r="AQ84" s="13"/>
      <c r="AR84" s="13"/>
      <c r="AS84" s="13"/>
      <c r="AT84" s="13"/>
      <c r="AU84" s="21"/>
      <c r="AV84" s="21"/>
      <c r="AW84" s="21"/>
      <c r="AX84" s="21"/>
      <c r="AY84" s="21"/>
      <c r="AZ84" s="20"/>
      <c r="BA84" s="20"/>
      <c r="BB84" s="20"/>
      <c r="BC84" s="20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CF84" s="19"/>
      <c r="CG84" s="18"/>
      <c r="CH84" s="18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1"/>
      <c r="CT84" s="11"/>
      <c r="CU84" s="11"/>
      <c r="CV84" s="11"/>
      <c r="CW84" s="11"/>
    </row>
    <row r="85" spans="1:101" ht="3.75" customHeight="1">
      <c r="A85" s="89" t="str">
        <f>B85&amp;" "&amp;N85</f>
        <v>3rd place finalist 2 </v>
      </c>
      <c r="B85" s="288" t="s">
        <v>46</v>
      </c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318"/>
      <c r="N85" s="288"/>
      <c r="O85" s="289"/>
      <c r="P85" s="289"/>
      <c r="Q85" s="289"/>
      <c r="R85" s="289"/>
      <c r="S85" s="289"/>
      <c r="T85" s="289"/>
      <c r="U85" s="290"/>
      <c r="V85" s="283"/>
      <c r="W85" s="283"/>
      <c r="X85" s="298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3"/>
      <c r="AL85" s="13"/>
      <c r="AN85" s="13"/>
      <c r="AO85" s="13"/>
      <c r="AP85" s="13"/>
      <c r="AQ85" s="13"/>
      <c r="AR85" s="13"/>
      <c r="AS85" s="13"/>
      <c r="AT85" s="13"/>
      <c r="AU85" s="316"/>
      <c r="AV85" s="316"/>
      <c r="AW85" s="316"/>
      <c r="AX85" s="316"/>
      <c r="AY85" s="316"/>
      <c r="AZ85" s="316"/>
      <c r="BA85" s="316"/>
      <c r="BB85" s="316"/>
      <c r="BC85" s="316"/>
      <c r="BD85" s="322"/>
      <c r="BE85" s="322"/>
      <c r="BF85" s="322"/>
      <c r="BG85" s="322"/>
      <c r="BH85" s="322"/>
      <c r="BI85" s="322"/>
      <c r="BJ85" s="322"/>
      <c r="BK85" s="322"/>
      <c r="BL85" s="322"/>
      <c r="BM85" s="322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</row>
    <row r="86" spans="2:101" ht="15" customHeight="1">
      <c r="B86" s="291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319"/>
      <c r="N86" s="291"/>
      <c r="O86" s="292"/>
      <c r="P86" s="292"/>
      <c r="Q86" s="292"/>
      <c r="R86" s="292"/>
      <c r="S86" s="292"/>
      <c r="T86" s="292"/>
      <c r="U86" s="293"/>
      <c r="V86" s="283"/>
      <c r="W86" s="283"/>
      <c r="X86" s="298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3"/>
      <c r="AL86" s="13"/>
      <c r="AN86" s="13"/>
      <c r="AO86" s="13"/>
      <c r="AP86" s="13"/>
      <c r="AQ86" s="13"/>
      <c r="AR86" s="13"/>
      <c r="AS86" s="13"/>
      <c r="AT86" s="13"/>
      <c r="AU86" s="316"/>
      <c r="AV86" s="316"/>
      <c r="AW86" s="316"/>
      <c r="AX86" s="316"/>
      <c r="AY86" s="316"/>
      <c r="AZ86" s="316"/>
      <c r="BA86" s="316"/>
      <c r="BB86" s="316"/>
      <c r="BC86" s="316"/>
      <c r="BD86" s="322"/>
      <c r="BE86" s="322"/>
      <c r="BF86" s="322"/>
      <c r="BG86" s="322"/>
      <c r="BH86" s="322"/>
      <c r="BI86" s="322"/>
      <c r="BJ86" s="322"/>
      <c r="BK86" s="322"/>
      <c r="BL86" s="322"/>
      <c r="BM86" s="322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</row>
    <row r="87" spans="2:101" ht="3.75" customHeight="1">
      <c r="B87" s="291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319"/>
      <c r="N87" s="291"/>
      <c r="O87" s="292"/>
      <c r="P87" s="292"/>
      <c r="Q87" s="292"/>
      <c r="R87" s="292"/>
      <c r="S87" s="292"/>
      <c r="T87" s="292"/>
      <c r="U87" s="293"/>
      <c r="V87" s="283"/>
      <c r="W87" s="283"/>
      <c r="X87" s="15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3"/>
      <c r="AL87" s="13"/>
      <c r="AN87" s="13"/>
      <c r="AO87" s="13"/>
      <c r="AP87" s="13"/>
      <c r="AQ87" s="13"/>
      <c r="AR87" s="13"/>
      <c r="AS87" s="13"/>
      <c r="AT87" s="13"/>
      <c r="AU87" s="316"/>
      <c r="AV87" s="316"/>
      <c r="AW87" s="316"/>
      <c r="AX87" s="316"/>
      <c r="AY87" s="316"/>
      <c r="AZ87" s="316"/>
      <c r="BA87" s="316"/>
      <c r="BB87" s="316"/>
      <c r="BC87" s="316"/>
      <c r="BD87" s="322"/>
      <c r="BE87" s="322"/>
      <c r="BF87" s="322"/>
      <c r="BG87" s="322"/>
      <c r="BH87" s="322"/>
      <c r="BI87" s="322"/>
      <c r="BJ87" s="322"/>
      <c r="BK87" s="322"/>
      <c r="BL87" s="322"/>
      <c r="BM87" s="322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</row>
    <row r="88" spans="2:101" ht="3.75" customHeight="1">
      <c r="B88" s="294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320"/>
      <c r="N88" s="294"/>
      <c r="O88" s="295"/>
      <c r="P88" s="295"/>
      <c r="Q88" s="295"/>
      <c r="R88" s="295"/>
      <c r="S88" s="295"/>
      <c r="T88" s="295"/>
      <c r="U88" s="296"/>
      <c r="V88" s="283"/>
      <c r="W88" s="283"/>
      <c r="X88" s="12"/>
      <c r="Y88" s="12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N88" s="13"/>
      <c r="AO88" s="13"/>
      <c r="AP88" s="13"/>
      <c r="AQ88" s="13"/>
      <c r="AR88" s="13"/>
      <c r="AS88" s="13"/>
      <c r="AT88" s="13"/>
      <c r="AU88" s="316"/>
      <c r="AV88" s="316"/>
      <c r="AW88" s="316"/>
      <c r="AX88" s="316"/>
      <c r="AY88" s="316"/>
      <c r="AZ88" s="316"/>
      <c r="BA88" s="316"/>
      <c r="BB88" s="316"/>
      <c r="BC88" s="316"/>
      <c r="BD88" s="322"/>
      <c r="BE88" s="322"/>
      <c r="BF88" s="322"/>
      <c r="BG88" s="322"/>
      <c r="BH88" s="322"/>
      <c r="BI88" s="322"/>
      <c r="BJ88" s="322"/>
      <c r="BK88" s="322"/>
      <c r="BL88" s="322"/>
      <c r="BM88" s="322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</row>
  </sheetData>
  <sheetProtection selectLockedCells="1" selectUnlockedCells="1"/>
  <mergeCells count="52"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  <mergeCell ref="AU85:BC88"/>
    <mergeCell ref="AN69:AY72"/>
    <mergeCell ref="B73:M76"/>
    <mergeCell ref="N73:U76"/>
    <mergeCell ref="V73:W76"/>
    <mergeCell ref="X75:X77"/>
    <mergeCell ref="AU75:BC78"/>
    <mergeCell ref="AZ50:AZ52"/>
    <mergeCell ref="AN51:AN54"/>
    <mergeCell ref="AO51:AW54"/>
    <mergeCell ref="AX51:AY54"/>
    <mergeCell ref="AL56:AL58"/>
    <mergeCell ref="V57:Y60"/>
    <mergeCell ref="Z57:AI60"/>
    <mergeCell ref="AJ57:AK60"/>
    <mergeCell ref="AN57:AY68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L23:AL25"/>
    <mergeCell ref="BB24:BC27"/>
    <mergeCell ref="BD24:BM27"/>
    <mergeCell ref="AN27:AN30"/>
    <mergeCell ref="AO27:AW30"/>
    <mergeCell ref="AX27:AY30"/>
    <mergeCell ref="AZ29:AZ31"/>
    <mergeCell ref="B3:N6"/>
    <mergeCell ref="O3:BM6"/>
    <mergeCell ref="AN9:AY24"/>
    <mergeCell ref="BB14:BC17"/>
    <mergeCell ref="BD14:BM17"/>
    <mergeCell ref="BB19:BC22"/>
    <mergeCell ref="BD19:BM22"/>
    <mergeCell ref="V21:Y24"/>
    <mergeCell ref="Z21:AI24"/>
    <mergeCell ref="AJ21:AK24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showGridLines="0" zoomScalePageLayoutView="0" workbookViewId="0" topLeftCell="A1">
      <selection activeCell="AO33" sqref="AO33"/>
    </sheetView>
  </sheetViews>
  <sheetFormatPr defaultColWidth="9.140625" defaultRowHeight="15"/>
  <cols>
    <col min="1" max="1" width="6.7109375" style="0" customWidth="1"/>
    <col min="2" max="2" width="21.7109375" style="62" customWidth="1"/>
    <col min="3" max="4" width="6.57421875" style="2" customWidth="1"/>
    <col min="5" max="5" width="6.57421875" style="2" hidden="1" customWidth="1"/>
    <col min="6" max="6" width="6.57421875" style="2" customWidth="1"/>
    <col min="7" max="7" width="7.421875" style="2" customWidth="1"/>
    <col min="8" max="8" width="6.57421875" style="2" hidden="1" customWidth="1"/>
    <col min="9" max="10" width="6.57421875" style="2" customWidth="1"/>
    <col min="11" max="11" width="5.7109375" style="2" hidden="1" customWidth="1"/>
    <col min="12" max="13" width="5.7109375" style="2" customWidth="1"/>
    <col min="14" max="14" width="5.7109375" style="2" hidden="1" customWidth="1"/>
    <col min="15" max="17" width="3.7109375" style="2" customWidth="1"/>
    <col min="18" max="18" width="5.28125" style="2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5.421875" style="2" customWidth="1"/>
    <col min="27" max="27" width="3.7109375" style="2" customWidth="1"/>
    <col min="28" max="28" width="6.7109375" style="2" customWidth="1"/>
    <col min="29" max="29" width="11.7109375" style="2" hidden="1" customWidth="1"/>
    <col min="30" max="30" width="4.7109375" style="2" customWidth="1"/>
    <col min="31" max="31" width="11.7109375" style="2" customWidth="1"/>
    <col min="32" max="33" width="4.7109375" style="2" customWidth="1"/>
    <col min="34" max="44" width="4.7109375" style="0" customWidth="1"/>
  </cols>
  <sheetData>
    <row r="1" spans="1:33" ht="16.5" customHeight="1">
      <c r="A1" s="244" t="s">
        <v>21</v>
      </c>
      <c r="B1" s="245"/>
      <c r="C1" s="245"/>
      <c r="D1" s="245"/>
      <c r="E1" s="246"/>
      <c r="F1" s="243" t="s">
        <v>256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G1"/>
    </row>
    <row r="2" spans="1:33" ht="16.5" customHeight="1">
      <c r="A2" s="244" t="s">
        <v>17</v>
      </c>
      <c r="B2" s="245"/>
      <c r="C2" s="245"/>
      <c r="D2" s="245"/>
      <c r="E2" s="246"/>
      <c r="F2" s="249" t="s">
        <v>257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G2"/>
    </row>
    <row r="3" spans="1:33" ht="16.5" customHeight="1">
      <c r="A3" s="244" t="s">
        <v>18</v>
      </c>
      <c r="B3" s="245"/>
      <c r="C3" s="245"/>
      <c r="D3" s="245"/>
      <c r="E3" s="246"/>
      <c r="F3" s="243" t="s">
        <v>130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G3"/>
    </row>
    <row r="4" spans="1:33" ht="16.5" customHeight="1">
      <c r="A4" s="244" t="s">
        <v>19</v>
      </c>
      <c r="B4" s="245"/>
      <c r="C4" s="245"/>
      <c r="D4" s="245"/>
      <c r="E4" s="246"/>
      <c r="F4" s="243" t="s">
        <v>1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G4"/>
    </row>
    <row r="5" spans="1:33" ht="16.5" customHeight="1">
      <c r="A5" s="244" t="s">
        <v>152</v>
      </c>
      <c r="B5" s="245"/>
      <c r="C5" s="245"/>
      <c r="D5" s="245"/>
      <c r="E5" s="246"/>
      <c r="F5" s="243">
        <v>8</v>
      </c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G5"/>
    </row>
    <row r="6" spans="1:33" ht="16.5" customHeight="1">
      <c r="A6" s="244" t="s">
        <v>153</v>
      </c>
      <c r="B6" s="245"/>
      <c r="C6" s="245"/>
      <c r="D6" s="245"/>
      <c r="E6" s="246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G6"/>
    </row>
    <row r="7" spans="1:33" ht="16.5" customHeight="1">
      <c r="A7" s="244" t="s">
        <v>20</v>
      </c>
      <c r="B7" s="245"/>
      <c r="C7" s="245"/>
      <c r="D7" s="245"/>
      <c r="E7" s="246"/>
      <c r="F7" s="243" t="s">
        <v>0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G7"/>
    </row>
    <row r="9" spans="1:33" ht="15" customHeight="1">
      <c r="A9" s="257" t="s">
        <v>113</v>
      </c>
      <c r="B9" s="258"/>
      <c r="C9" s="247" t="str">
        <f>A11</f>
        <v>P401</v>
      </c>
      <c r="D9" s="247"/>
      <c r="E9" s="54"/>
      <c r="F9" s="247" t="str">
        <f>A12</f>
        <v>P402</v>
      </c>
      <c r="G9" s="247"/>
      <c r="H9" s="54"/>
      <c r="I9" s="247" t="str">
        <f>A13</f>
        <v>P403</v>
      </c>
      <c r="J9" s="247"/>
      <c r="K9" s="54"/>
      <c r="L9" s="247" t="str">
        <f>A14</f>
        <v>P404</v>
      </c>
      <c r="M9" s="247"/>
      <c r="N9" s="55"/>
      <c r="O9" s="248" t="s">
        <v>22</v>
      </c>
      <c r="P9" s="248"/>
      <c r="Q9" s="248" t="s">
        <v>23</v>
      </c>
      <c r="R9" s="248"/>
      <c r="S9" s="248" t="s">
        <v>24</v>
      </c>
      <c r="T9" s="248"/>
      <c r="U9" s="248" t="s">
        <v>258</v>
      </c>
      <c r="V9" s="248"/>
      <c r="W9" s="248" t="s">
        <v>259</v>
      </c>
      <c r="X9" s="248"/>
      <c r="Y9" s="248" t="s">
        <v>260</v>
      </c>
      <c r="Z9" s="248"/>
      <c r="AA9" s="248" t="s">
        <v>261</v>
      </c>
      <c r="AB9" s="248"/>
      <c r="AC9" s="56"/>
      <c r="AD9" s="250" t="s">
        <v>25</v>
      </c>
      <c r="AE9" s="250"/>
      <c r="AF9"/>
      <c r="AG9"/>
    </row>
    <row r="10" spans="1:31" s="1" customFormat="1" ht="66" customHeight="1">
      <c r="A10" s="259"/>
      <c r="B10" s="260"/>
      <c r="C10" s="261" t="str">
        <f>B11</f>
        <v>Klimčo, Komar, SVK/CRO (KK)</v>
      </c>
      <c r="D10" s="261"/>
      <c r="E10" s="130" t="s">
        <v>2</v>
      </c>
      <c r="F10" s="261" t="str">
        <f>B12</f>
        <v>Kaas, Scmid, CZE1 (KS)</v>
      </c>
      <c r="G10" s="261"/>
      <c r="H10" s="130" t="s">
        <v>2</v>
      </c>
      <c r="I10" s="261" t="str">
        <f>B13</f>
        <v>Merten, Mihová, SVK1 (MM)</v>
      </c>
      <c r="J10" s="261"/>
      <c r="K10" s="54" t="s">
        <v>2</v>
      </c>
      <c r="L10" s="261" t="str">
        <f>B14</f>
        <v>Blaž, Bartol, SLO (BB)</v>
      </c>
      <c r="M10" s="261"/>
      <c r="N10" s="57" t="s">
        <v>2</v>
      </c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56"/>
      <c r="AD10" s="250"/>
      <c r="AE10" s="250"/>
    </row>
    <row r="11" spans="1:33" ht="30" customHeight="1">
      <c r="A11" s="53" t="str">
        <f>VLOOKUP("A1",'zoznam hracov_list of players'!$A$26:$H$33,2,0)</f>
        <v>P401</v>
      </c>
      <c r="B11" s="61" t="str">
        <f>VLOOKUP("A1",'zoznam hracov_list of players'!A$26:H$33,8,0)</f>
        <v>Klimčo, Komar, SVK/CRO (KK)</v>
      </c>
      <c r="C11" s="73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5"/>
      <c r="O11" s="267">
        <f>IF(SUM(C11:N11)=0,"",IF($C11&gt;$D11,1,0)+IF($F11&gt;$G11,1,0)+IF($I11&gt;$J11,1,0)+IF($L11&gt;$M11,1,0)+$E11+$H11+$K11+$N11)</f>
      </c>
      <c r="P11" s="267"/>
      <c r="Q11" s="268">
        <f>IF(SUM(C11:N11)=0,"",IF(C11="",0,1)+IF(F11="",0,1)+IF(I11="",0,1)+IF(L11="",0,1))</f>
      </c>
      <c r="R11" s="268"/>
      <c r="S11" s="77">
        <f aca="true" t="shared" si="0" ref="S11:T14">IF(AND(C11="",F11="",I11="",L11=""),"",N(C11)+N(F11)+N(I11)+N(L11))</f>
      </c>
      <c r="T11" s="77">
        <f t="shared" si="0"/>
      </c>
      <c r="U11" s="269">
        <f>O11</f>
      </c>
      <c r="V11" s="269"/>
      <c r="W11" s="269"/>
      <c r="X11" s="269"/>
      <c r="Y11" s="269">
        <f>IF(Q11="","",(S11-T11))</f>
      </c>
      <c r="Z11" s="269"/>
      <c r="AA11" s="269">
        <f>IF(Q11="","",S11)</f>
      </c>
      <c r="AB11" s="269"/>
      <c r="AC11" s="51">
        <f>IF(SUM(C11:N11)=0,0,U11*1000000+Y11*1000+AA11)</f>
        <v>0</v>
      </c>
      <c r="AD11" s="270">
        <f>IF(AC11=0,"",IF(LARGE(AC$11:AC$14,1)=AC11,1,IF(LARGE(AC$11:AC$14,2)=AC11,2,IF(LARGE(AC$11:AC$14,3)=AC11,3,IF(LARGE(AC$11:AC$14,4)=AC11,4,-1)))))</f>
      </c>
      <c r="AE11" s="270"/>
      <c r="AF11"/>
      <c r="AG11"/>
    </row>
    <row r="12" spans="1:33" ht="30" customHeight="1">
      <c r="A12" s="53" t="str">
        <f>VLOOKUP("A2",'zoznam hracov_list of players'!$A$26:$H$33,2,0)</f>
        <v>P402</v>
      </c>
      <c r="B12" s="61" t="str">
        <f>VLOOKUP("A2",'zoznam hracov_list of players'!A$26:H$33,8,0)</f>
        <v>Kaas, Scmid, CZE1 (KS)</v>
      </c>
      <c r="C12" s="76">
        <f>IF(G11="","",G11)</f>
      </c>
      <c r="D12" s="76">
        <f>IF(F11="","",F11)</f>
      </c>
      <c r="E12" s="76"/>
      <c r="F12" s="73"/>
      <c r="G12" s="73"/>
      <c r="H12" s="73"/>
      <c r="I12" s="74"/>
      <c r="J12" s="74"/>
      <c r="K12" s="74"/>
      <c r="L12" s="74"/>
      <c r="M12" s="74"/>
      <c r="N12" s="75"/>
      <c r="O12" s="267">
        <f>IF(SUM(C12:N12)=0,"",IF($C12&gt;$D12,1,0)+IF($F12&gt;$G12,1,0)+IF($I12&gt;$J12,1,0)+IF($L12&gt;$M12,1,0)+$E12+$H12+$K12+$N12)</f>
      </c>
      <c r="P12" s="267"/>
      <c r="Q12" s="268">
        <f>IF(SUM(C12:N12)=0,"",IF(C12="",0,1)+IF(F12="",0,1)+IF(I12="",0,1)+IF(L12="",0,1))</f>
      </c>
      <c r="R12" s="268"/>
      <c r="S12" s="77">
        <f t="shared" si="0"/>
      </c>
      <c r="T12" s="77">
        <f t="shared" si="0"/>
      </c>
      <c r="U12" s="269">
        <f>O12</f>
      </c>
      <c r="V12" s="269"/>
      <c r="W12" s="269"/>
      <c r="X12" s="269"/>
      <c r="Y12" s="269">
        <f>IF(Q12="","",(S12-T12))</f>
      </c>
      <c r="Z12" s="269"/>
      <c r="AA12" s="269">
        <f>IF(Q12="","",S12)</f>
      </c>
      <c r="AB12" s="269"/>
      <c r="AC12" s="51">
        <f>IF(SUM(C12:N12)=0,0,U12*1000000+Y12*1000+AA12)</f>
        <v>0</v>
      </c>
      <c r="AD12" s="270">
        <f>IF(AC12=0,"",IF(LARGE(AC$11:AC$14,1)=AC12,1,IF(LARGE(AC$11:AC$14,2)=AC12,2,IF(LARGE(AC$11:AC$14,3)=AC12,3,IF(LARGE(AC$11:AC$14,4)=AC12,4,-1)))))</f>
      </c>
      <c r="AE12" s="270"/>
      <c r="AF12"/>
      <c r="AG12"/>
    </row>
    <row r="13" spans="1:33" ht="30" customHeight="1">
      <c r="A13" s="53" t="str">
        <f>VLOOKUP("A3",'zoznam hracov_list of players'!$A$26:$H$33,2,0)</f>
        <v>P403</v>
      </c>
      <c r="B13" s="61" t="str">
        <f>VLOOKUP("A3",'zoznam hracov_list of players'!A$26:H$33,8,0)</f>
        <v>Merten, Mihová, SVK1 (MM)</v>
      </c>
      <c r="C13" s="76">
        <f>IF(J11="","",J11)</f>
      </c>
      <c r="D13" s="76">
        <f>IF(I11="","",I11)</f>
      </c>
      <c r="E13" s="76"/>
      <c r="F13" s="134">
        <f>IF(J12="","",J12)</f>
      </c>
      <c r="G13" s="76">
        <f>IF(I12="","",I12)</f>
      </c>
      <c r="H13" s="76"/>
      <c r="I13" s="73"/>
      <c r="J13" s="73"/>
      <c r="K13" s="73"/>
      <c r="L13" s="74"/>
      <c r="M13" s="74"/>
      <c r="N13" s="75"/>
      <c r="O13" s="267">
        <f>IF(SUM(C13:N13)=0,"",IF($C13&gt;$D13,1,0)+IF($F13&gt;$G13,1,0)+IF($I13&gt;$J13,1,0)+IF($L13&gt;$M13,1,0)+$E13+$H13+$K13+$N13)</f>
      </c>
      <c r="P13" s="267"/>
      <c r="Q13" s="268">
        <f>IF(SUM(C13:N13)=0,"",IF(C13="",0,1)+IF(F13="",0,1)+IF(I13="",0,1)+IF(L13="",0,1))</f>
      </c>
      <c r="R13" s="268"/>
      <c r="S13" s="77">
        <f t="shared" si="0"/>
      </c>
      <c r="T13" s="77">
        <f t="shared" si="0"/>
      </c>
      <c r="U13" s="269">
        <f>O13</f>
      </c>
      <c r="V13" s="269"/>
      <c r="W13" s="269"/>
      <c r="X13" s="269"/>
      <c r="Y13" s="269">
        <f>IF(Q13="","",(S13-T13))</f>
      </c>
      <c r="Z13" s="269"/>
      <c r="AA13" s="269">
        <f>IF(Q13="","",S13)</f>
      </c>
      <c r="AB13" s="269"/>
      <c r="AC13" s="51">
        <f>IF(SUM(C13:N13)=0,0,U13*1000000+Y13*1000+AA13)</f>
        <v>0</v>
      </c>
      <c r="AD13" s="270">
        <f>IF(AC13=0,"",IF(LARGE(AC$11:AC$14,1)=AC13,1,IF(LARGE(AC$11:AC$14,2)=AC13,2,IF(LARGE(AC$11:AC$14,3)=AC13,3,IF(LARGE(AC$11:AC$14,4)=AC13,4,-1)))))</f>
      </c>
      <c r="AE13" s="270"/>
      <c r="AF13"/>
      <c r="AG13"/>
    </row>
    <row r="14" spans="1:33" ht="30" customHeight="1">
      <c r="A14" s="53" t="str">
        <f>VLOOKUP("A4",'zoznam hracov_list of players'!$A$26:$H$33,2,0)</f>
        <v>P404</v>
      </c>
      <c r="B14" s="61" t="str">
        <f>VLOOKUP("A4",'zoznam hracov_list of players'!A$26:H$33,8,0)</f>
        <v>Blaž, Bartol, SLO (BB)</v>
      </c>
      <c r="C14" s="76">
        <f>IF(M11="","",M11)</f>
      </c>
      <c r="D14" s="76">
        <f>IF(L11="","",L11)</f>
      </c>
      <c r="E14" s="76"/>
      <c r="F14" s="76">
        <f>IF(M12="","",M12)</f>
      </c>
      <c r="G14" s="76">
        <f>IF(L12="","",L12)</f>
      </c>
      <c r="H14" s="76"/>
      <c r="I14" s="76">
        <f>IF(M13="","",M13)</f>
      </c>
      <c r="J14" s="76">
        <f>IF(L13="","",L13)</f>
      </c>
      <c r="K14" s="131"/>
      <c r="L14" s="132"/>
      <c r="M14" s="132"/>
      <c r="N14" s="133"/>
      <c r="O14" s="267">
        <f>IF(SUM(C14:N14)=0,"",IF($C14&gt;$D14,1,0)+IF($F14&gt;$G14,1,0)+IF($I14&gt;$J14,1,0)+IF($L14&gt;$M14,1,0)+$E14+$H14+$K14+$N14)</f>
      </c>
      <c r="P14" s="267"/>
      <c r="Q14" s="268">
        <f>IF(SUM(C14:N14)=0,"",IF(C14="",0,1)+IF(F14="",0,1)+IF(I14="",0,1)+IF(L14="",0,1))</f>
      </c>
      <c r="R14" s="268"/>
      <c r="S14" s="77">
        <f t="shared" si="0"/>
      </c>
      <c r="T14" s="77">
        <f t="shared" si="0"/>
      </c>
      <c r="U14" s="269">
        <f>O14</f>
      </c>
      <c r="V14" s="269"/>
      <c r="W14" s="269"/>
      <c r="X14" s="269"/>
      <c r="Y14" s="269">
        <f>IF(Q14="","",(S14-T14))</f>
      </c>
      <c r="Z14" s="269"/>
      <c r="AA14" s="269">
        <f>IF(Q14="","",S14)</f>
      </c>
      <c r="AB14" s="269"/>
      <c r="AC14" s="51">
        <f>IF(SUM(C14:N14)=0,0,U14*1000000+Y14*1000+AA14)</f>
        <v>0</v>
      </c>
      <c r="AD14" s="270">
        <f>IF(AC14=0,"",IF(LARGE(AC$11:AC$14,1)=AC14,1,IF(LARGE(AC$11:AC$14,2)=AC14,2,IF(LARGE(AC$11:AC$14,3)=AC14,3,IF(LARGE(AC$11:AC$14,4)=AC14,4,-1)))))</f>
      </c>
      <c r="AE14" s="270"/>
      <c r="AF14"/>
      <c r="AG14"/>
    </row>
    <row r="16" spans="1:33" ht="15" customHeight="1">
      <c r="A16" s="257" t="s">
        <v>114</v>
      </c>
      <c r="B16" s="258"/>
      <c r="C16" s="247" t="str">
        <f>A18</f>
        <v>P405</v>
      </c>
      <c r="D16" s="247"/>
      <c r="E16" s="54"/>
      <c r="F16" s="247" t="str">
        <f>A19</f>
        <v>P406</v>
      </c>
      <c r="G16" s="247"/>
      <c r="H16" s="54"/>
      <c r="I16" s="247" t="str">
        <f>A20</f>
        <v>P407</v>
      </c>
      <c r="J16" s="247"/>
      <c r="K16" s="54"/>
      <c r="L16" s="247" t="str">
        <f>A21</f>
        <v>P408</v>
      </c>
      <c r="M16" s="247"/>
      <c r="N16" s="55"/>
      <c r="O16" s="248" t="s">
        <v>22</v>
      </c>
      <c r="P16" s="248"/>
      <c r="Q16" s="248" t="s">
        <v>23</v>
      </c>
      <c r="R16" s="248"/>
      <c r="S16" s="248" t="s">
        <v>24</v>
      </c>
      <c r="T16" s="248"/>
      <c r="U16" s="248" t="s">
        <v>258</v>
      </c>
      <c r="V16" s="248"/>
      <c r="W16" s="248" t="s">
        <v>259</v>
      </c>
      <c r="X16" s="248"/>
      <c r="Y16" s="248" t="s">
        <v>260</v>
      </c>
      <c r="Z16" s="248"/>
      <c r="AA16" s="248" t="s">
        <v>261</v>
      </c>
      <c r="AB16" s="248"/>
      <c r="AC16" s="56"/>
      <c r="AD16" s="250" t="s">
        <v>25</v>
      </c>
      <c r="AE16" s="250"/>
      <c r="AF16"/>
      <c r="AG16"/>
    </row>
    <row r="17" spans="1:31" s="1" customFormat="1" ht="65.25" customHeight="1">
      <c r="A17" s="259"/>
      <c r="B17" s="260"/>
      <c r="C17" s="261" t="str">
        <f>B18</f>
        <v>Procházka, Marsín, CZE2 (PM)</v>
      </c>
      <c r="D17" s="261"/>
      <c r="E17" s="130" t="s">
        <v>2</v>
      </c>
      <c r="F17" s="261" t="str">
        <f>B19</f>
        <v>Andrejčík, Vozárová, SVK2 (AV)</v>
      </c>
      <c r="G17" s="261"/>
      <c r="H17" s="130" t="s">
        <v>2</v>
      </c>
      <c r="I17" s="261" t="str">
        <f>B20</f>
        <v>Berkes, Szabó, HUN (BS)</v>
      </c>
      <c r="J17" s="261"/>
      <c r="K17" s="54" t="s">
        <v>2</v>
      </c>
      <c r="L17" s="262" t="str">
        <f>B21</f>
        <v>Froude, Gigacz, ENG/HUN (FG)</v>
      </c>
      <c r="M17" s="262"/>
      <c r="N17" s="57" t="s">
        <v>2</v>
      </c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56"/>
      <c r="AD17" s="250"/>
      <c r="AE17" s="250"/>
    </row>
    <row r="18" spans="1:33" ht="30" customHeight="1">
      <c r="A18" s="53" t="str">
        <f>VLOOKUP("B1",'zoznam hracov_list of players'!$A$26:$H$33,2,0)</f>
        <v>P405</v>
      </c>
      <c r="B18" s="61" t="str">
        <f>VLOOKUP("B1",'zoznam hracov_list of players'!A$26:H$33,8,0)</f>
        <v>Procházka, Marsín, CZE2 (PM)</v>
      </c>
      <c r="C18" s="73"/>
      <c r="D18" s="73"/>
      <c r="E18" s="73"/>
      <c r="F18" s="74"/>
      <c r="G18" s="74"/>
      <c r="H18" s="74"/>
      <c r="I18" s="74"/>
      <c r="J18" s="74"/>
      <c r="K18" s="74"/>
      <c r="L18" s="74"/>
      <c r="M18" s="74"/>
      <c r="N18" s="75"/>
      <c r="O18" s="267">
        <f>IF(SUM(C18:N18)=0,"",IF($C18&gt;$D18,1,0)+IF($F18&gt;$G18,1,0)+IF($I18&gt;$J18,1,0)+IF($L18&gt;$M18,1,0)+$E18+$H18+$K18+$N18)</f>
      </c>
      <c r="P18" s="267"/>
      <c r="Q18" s="268">
        <f>IF(SUM(C18:N18)=0,"",IF(C18="",0,1)+IF(F18="",0,1)+IF(I18="",0,1)+IF(L18="",0,1))</f>
      </c>
      <c r="R18" s="268"/>
      <c r="S18" s="77">
        <f aca="true" t="shared" si="1" ref="S18:T21">IF(AND(C18="",F18="",I18="",L18=""),"",N(C18)+N(F18)+N(I18)+N(L18))</f>
      </c>
      <c r="T18" s="77">
        <f t="shared" si="1"/>
      </c>
      <c r="U18" s="269">
        <f>O18</f>
      </c>
      <c r="V18" s="269"/>
      <c r="W18" s="269"/>
      <c r="X18" s="269"/>
      <c r="Y18" s="269">
        <f>IF(Q18="","",(S18-T18))</f>
      </c>
      <c r="Z18" s="269"/>
      <c r="AA18" s="269">
        <f>IF(Q18="","",S18)</f>
      </c>
      <c r="AB18" s="269"/>
      <c r="AC18" s="51">
        <f>IF(SUM(C18:N18)=0,0,U18*1000000+Y18*1000+AA18)</f>
        <v>0</v>
      </c>
      <c r="AD18" s="270">
        <f>IF(AC18=0,"",IF(LARGE(AC$18:AC$21,1)=AC18,1,IF(LARGE(AC$18:AC$21,2)=AC18,2,IF(LARGE(AC$18:AC$21,3)=AC18,3,IF(LARGE(AC$18:AC$21,4)=AC18,4,-1)))))</f>
      </c>
      <c r="AE18" s="270"/>
      <c r="AF18"/>
      <c r="AG18"/>
    </row>
    <row r="19" spans="1:33" ht="30" customHeight="1">
      <c r="A19" s="53" t="str">
        <f>VLOOKUP("B2",'zoznam hracov_list of players'!$A$26:$H$33,2,0)</f>
        <v>P406</v>
      </c>
      <c r="B19" s="61" t="str">
        <f>VLOOKUP("B2",'zoznam hracov_list of players'!A$26:H$33,8,0)</f>
        <v>Andrejčík, Vozárová, SVK2 (AV)</v>
      </c>
      <c r="C19" s="76">
        <f>IF(G18="","",G18)</f>
      </c>
      <c r="D19" s="76">
        <f>IF(F18="","",F18)</f>
      </c>
      <c r="E19" s="76"/>
      <c r="F19" s="73"/>
      <c r="G19" s="73"/>
      <c r="H19" s="73"/>
      <c r="I19" s="74"/>
      <c r="J19" s="74"/>
      <c r="K19" s="74"/>
      <c r="L19" s="74"/>
      <c r="M19" s="74"/>
      <c r="N19" s="75"/>
      <c r="O19" s="267">
        <f>IF(SUM(C19:N19)=0,"",IF($C19&gt;$D19,1,0)+IF($F19&gt;$G19,1,0)+IF($I19&gt;$J19,1,0)+IF($L19&gt;$M19,1,0)+$E19+$H19+$K19+$N19)</f>
      </c>
      <c r="P19" s="267"/>
      <c r="Q19" s="268">
        <f>IF(SUM(C19:N19)=0,"",IF(C19="",0,1)+IF(F19="",0,1)+IF(I19="",0,1)+IF(L19="",0,1))</f>
      </c>
      <c r="R19" s="268"/>
      <c r="S19" s="77">
        <f t="shared" si="1"/>
      </c>
      <c r="T19" s="77">
        <f t="shared" si="1"/>
      </c>
      <c r="U19" s="269">
        <f>O19</f>
      </c>
      <c r="V19" s="269"/>
      <c r="W19" s="269"/>
      <c r="X19" s="269"/>
      <c r="Y19" s="269">
        <f>IF(Q19="","",(S19-T19))</f>
      </c>
      <c r="Z19" s="269"/>
      <c r="AA19" s="269">
        <f>IF(Q19="","",S19)</f>
      </c>
      <c r="AB19" s="269"/>
      <c r="AC19" s="51">
        <f>IF(SUM(C19:N19)=0,0,U19*1000000+Y19*1000+AA19)</f>
        <v>0</v>
      </c>
      <c r="AD19" s="270">
        <f>IF(AC19=0,"",IF(LARGE(AC$18:AC$21,1)=AC19,1,IF(LARGE(AC$18:AC$21,2)=AC19,2,IF(LARGE(AC$18:AC$21,3)=AC19,3,IF(LARGE(AC$18:AC$21,4)=AC19,4,-1)))))</f>
      </c>
      <c r="AE19" s="270"/>
      <c r="AF19"/>
      <c r="AG19"/>
    </row>
    <row r="20" spans="1:33" ht="30" customHeight="1">
      <c r="A20" s="53" t="str">
        <f>VLOOKUP("B3",'zoznam hracov_list of players'!$A$26:$H$33,2,0)</f>
        <v>P407</v>
      </c>
      <c r="B20" s="61" t="str">
        <f>VLOOKUP("B3",'zoznam hracov_list of players'!A$26:H$33,8,0)</f>
        <v>Berkes, Szabó, HUN (BS)</v>
      </c>
      <c r="C20" s="76">
        <f>IF(J18="","",J18)</f>
      </c>
      <c r="D20" s="76">
        <f>IF(I18="","",I18)</f>
      </c>
      <c r="E20" s="76"/>
      <c r="F20" s="134">
        <f>IF(J19="","",J19)</f>
      </c>
      <c r="G20" s="76">
        <f>IF(I19="","",I19)</f>
      </c>
      <c r="H20" s="76"/>
      <c r="I20" s="73"/>
      <c r="J20" s="73"/>
      <c r="K20" s="73"/>
      <c r="L20" s="74"/>
      <c r="M20" s="74"/>
      <c r="N20" s="75"/>
      <c r="O20" s="267">
        <f>IF(SUM(C20:N20)=0,"",IF($C20&gt;$D20,1,0)+IF($F20&gt;$G20,1,0)+IF($I20&gt;$J20,1,0)+IF($L20&gt;$M20,1,0)+$E20+$H20+$K20+$N20)</f>
      </c>
      <c r="P20" s="267"/>
      <c r="Q20" s="268">
        <f>IF(SUM(C20:N20)=0,"",IF(C20="",0,1)+IF(F20="",0,1)+IF(I20="",0,1)+IF(L20="",0,1))</f>
      </c>
      <c r="R20" s="268"/>
      <c r="S20" s="77">
        <f t="shared" si="1"/>
      </c>
      <c r="T20" s="77">
        <f t="shared" si="1"/>
      </c>
      <c r="U20" s="269">
        <f>O20</f>
      </c>
      <c r="V20" s="269"/>
      <c r="W20" s="269"/>
      <c r="X20" s="269"/>
      <c r="Y20" s="269">
        <f>IF(Q20="","",(S20-T20))</f>
      </c>
      <c r="Z20" s="269"/>
      <c r="AA20" s="269">
        <f>IF(Q20="","",S20)</f>
      </c>
      <c r="AB20" s="269"/>
      <c r="AC20" s="51">
        <f>IF(SUM(C20:N20)=0,0,U20*1000000+Y20*1000+AA20)</f>
        <v>0</v>
      </c>
      <c r="AD20" s="270">
        <f>IF(AC20=0,"",IF(LARGE(AC$18:AC$21,1)=AC20,1,IF(LARGE(AC$18:AC$21,2)=AC20,2,IF(LARGE(AC$18:AC$21,3)=AC20,3,IF(LARGE(AC$18:AC$21,4)=AC20,4,-1)))))</f>
      </c>
      <c r="AE20" s="270"/>
      <c r="AF20"/>
      <c r="AG20"/>
    </row>
    <row r="21" spans="1:34" ht="30" customHeight="1">
      <c r="A21" s="53" t="str">
        <f>VLOOKUP("B4",'zoznam hracov_list of players'!$A$26:$H$33,2,0)</f>
        <v>P408</v>
      </c>
      <c r="B21" s="61" t="str">
        <f>VLOOKUP("B4",'zoznam hracov_list of players'!A$26:H$33,8,0)</f>
        <v>Froude, Gigacz, ENG/HUN (FG)</v>
      </c>
      <c r="C21" s="76">
        <f>IF(M18="","",M18)</f>
      </c>
      <c r="D21" s="76">
        <f>IF(L18="","",L18)</f>
      </c>
      <c r="E21" s="76"/>
      <c r="F21" s="76">
        <f>IF(M19="","",M19)</f>
      </c>
      <c r="G21" s="76">
        <f>IF(L19="","",L19)</f>
      </c>
      <c r="H21" s="76"/>
      <c r="I21" s="76">
        <f>IF(M20="","",M20)</f>
      </c>
      <c r="J21" s="76">
        <f>IF(L20="","",L20)</f>
      </c>
      <c r="K21" s="131"/>
      <c r="L21" s="132"/>
      <c r="M21" s="132"/>
      <c r="N21" s="133"/>
      <c r="O21" s="267">
        <f>IF(SUM(C21:N21)=0,"",IF($C21&gt;$D21,1,0)+IF($F21&gt;$G21,1,0)+IF($I21&gt;$J21,1,0)+IF($L21&gt;$M21,1,0)+$E21+$H21+$K21+$N21)</f>
      </c>
      <c r="P21" s="267"/>
      <c r="Q21" s="268">
        <f>IF(SUM(C21:N21)=0,"",IF(C21="",0,1)+IF(F21="",0,1)+IF(I21="",0,1)+IF(L21="",0,1))</f>
      </c>
      <c r="R21" s="268"/>
      <c r="S21" s="77">
        <f t="shared" si="1"/>
      </c>
      <c r="T21" s="77">
        <f t="shared" si="1"/>
      </c>
      <c r="U21" s="269">
        <f>O21</f>
      </c>
      <c r="V21" s="269"/>
      <c r="W21" s="269"/>
      <c r="X21" s="269"/>
      <c r="Y21" s="269">
        <f>IF(Q21="","",(S21-T21))</f>
      </c>
      <c r="Z21" s="269"/>
      <c r="AA21" s="269">
        <f>IF(Q21="","",S21)</f>
      </c>
      <c r="AB21" s="269"/>
      <c r="AC21" s="51">
        <f>IF(SUM(C21:N21)=0,0,U21*1000000+Y21*1000+AA21)</f>
        <v>0</v>
      </c>
      <c r="AD21" s="270">
        <f>IF(AC21=0,"",IF(LARGE(AC$18:AC$21,1)=AC21,1,IF(LARGE(AC$18:AC$21,2)=AC21,2,IF(LARGE(AC$18:AC$21,3)=AC21,3,IF(LARGE(AC$18:AC$21,4)=AC21,4,-1)))))</f>
      </c>
      <c r="AE21" s="270"/>
      <c r="AF21" s="47"/>
      <c r="AG21" s="47"/>
      <c r="AH21" s="47"/>
    </row>
    <row r="22" spans="1:34" s="145" customFormat="1" ht="15.75" customHeight="1" hidden="1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8"/>
      <c r="L22" s="139"/>
      <c r="M22" s="139"/>
      <c r="N22" s="140"/>
      <c r="O22" s="141"/>
      <c r="P22" s="141"/>
      <c r="Q22" s="137"/>
      <c r="R22" s="137"/>
      <c r="S22" s="140"/>
      <c r="T22" s="140"/>
      <c r="U22" s="138"/>
      <c r="V22" s="138"/>
      <c r="W22" s="138"/>
      <c r="X22" s="138"/>
      <c r="Y22" s="138"/>
      <c r="Z22" s="138"/>
      <c r="AA22" s="138"/>
      <c r="AB22" s="138"/>
      <c r="AC22" s="142"/>
      <c r="AD22" s="143"/>
      <c r="AE22" s="143"/>
      <c r="AF22" s="144"/>
      <c r="AG22" s="144"/>
      <c r="AH22" s="144"/>
    </row>
    <row r="23" spans="1:33" ht="15" customHeight="1" hidden="1">
      <c r="A23" s="251" t="s">
        <v>50</v>
      </c>
      <c r="B23" s="251"/>
      <c r="C23" s="247" t="e">
        <f>A25</f>
        <v>#N/A</v>
      </c>
      <c r="D23" s="247"/>
      <c r="E23" s="54"/>
      <c r="F23" s="247" t="e">
        <f>A26</f>
        <v>#N/A</v>
      </c>
      <c r="G23" s="247"/>
      <c r="H23" s="54"/>
      <c r="I23" s="247" t="e">
        <f>A27</f>
        <v>#N/A</v>
      </c>
      <c r="J23" s="247"/>
      <c r="K23" s="54"/>
      <c r="L23" s="274"/>
      <c r="M23" s="274"/>
      <c r="N23" s="55"/>
      <c r="O23" s="248" t="s">
        <v>22</v>
      </c>
      <c r="P23" s="248"/>
      <c r="Q23" s="248" t="s">
        <v>23</v>
      </c>
      <c r="R23" s="248"/>
      <c r="S23" s="248" t="s">
        <v>24</v>
      </c>
      <c r="T23" s="248"/>
      <c r="U23" s="248" t="s">
        <v>51</v>
      </c>
      <c r="V23" s="248"/>
      <c r="W23" s="248" t="s">
        <v>52</v>
      </c>
      <c r="X23" s="248"/>
      <c r="Y23" s="248" t="s">
        <v>52</v>
      </c>
      <c r="Z23" s="248"/>
      <c r="AA23" s="248" t="s">
        <v>53</v>
      </c>
      <c r="AB23" s="248"/>
      <c r="AC23" s="56"/>
      <c r="AD23" s="250" t="s">
        <v>25</v>
      </c>
      <c r="AE23" s="250"/>
      <c r="AF23"/>
      <c r="AG23"/>
    </row>
    <row r="24" spans="1:31" s="1" customFormat="1" ht="57.75" customHeight="1" hidden="1">
      <c r="A24" s="251"/>
      <c r="B24" s="251"/>
      <c r="C24" s="247" t="e">
        <f>B25</f>
        <v>#N/A</v>
      </c>
      <c r="D24" s="247"/>
      <c r="E24" s="54" t="s">
        <v>2</v>
      </c>
      <c r="F24" s="247" t="e">
        <f>B26</f>
        <v>#N/A</v>
      </c>
      <c r="G24" s="247"/>
      <c r="H24" s="54" t="s">
        <v>2</v>
      </c>
      <c r="I24" s="247" t="e">
        <f>B27</f>
        <v>#N/A</v>
      </c>
      <c r="J24" s="247"/>
      <c r="K24" s="54" t="s">
        <v>2</v>
      </c>
      <c r="L24" s="274"/>
      <c r="M24" s="274"/>
      <c r="N24" s="57" t="s">
        <v>2</v>
      </c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56"/>
      <c r="AD24" s="250"/>
      <c r="AE24" s="250"/>
    </row>
    <row r="25" spans="1:33" ht="30" customHeight="1" hidden="1">
      <c r="A25" s="53" t="e">
        <f>VLOOKUP("C1",'zoznam hracov_list of players'!A$10:E$15,2,0)</f>
        <v>#N/A</v>
      </c>
      <c r="B25" s="61" t="e">
        <f>VLOOKUP("C1",'zoznam hracov_list of players'!A$10:H$17,6,0)</f>
        <v>#N/A</v>
      </c>
      <c r="C25" s="4"/>
      <c r="D25" s="4"/>
      <c r="E25" s="4"/>
      <c r="F25" s="49"/>
      <c r="G25" s="5"/>
      <c r="H25" s="5"/>
      <c r="I25" s="5"/>
      <c r="J25" s="5"/>
      <c r="K25" s="5"/>
      <c r="L25" s="5"/>
      <c r="M25" s="5"/>
      <c r="N25" s="58"/>
      <c r="O25" s="252">
        <f>IF(SUM(C25:N25)=0,"",IF($C25&gt;$D25,1,0)+IF($F25&gt;$G25,1,0)+IF($I25&gt;$J25,1,0)+IF($L25&gt;$M25,1,0)+$E25+$H25+$K25+$N25)</f>
      </c>
      <c r="P25" s="252"/>
      <c r="Q25" s="253">
        <f>IF(SUM(C25:N25)=0,"",IF(C25="",0,1)+IF(F25="",0,1)+IF(I25="",0,1)+IF(L25="",0,1))</f>
      </c>
      <c r="R25" s="253"/>
      <c r="S25" s="59">
        <f aca="true" t="shared" si="2" ref="S25:T27">IF(AND(C25="",F25="",I25="",L25=""),"",N(C25)+N(F25)+N(I25)+N(L25))</f>
      </c>
      <c r="T25" s="59">
        <f t="shared" si="2"/>
      </c>
      <c r="U25" s="254">
        <f>O25</f>
      </c>
      <c r="V25" s="254"/>
      <c r="W25" s="254">
        <f>IF(O25="","",(Q25-R25))</f>
      </c>
      <c r="X25" s="254"/>
      <c r="Y25" s="254">
        <f>IF(Q25="","",(S25-T25))</f>
      </c>
      <c r="Z25" s="254"/>
      <c r="AA25" s="254">
        <f>IF(Q25="","",S25)</f>
      </c>
      <c r="AB25" s="254"/>
      <c r="AC25" s="51">
        <f>IF(SUM(C25:N25)=0,0,U25*1000000+Y25*1000+AA25)</f>
        <v>0</v>
      </c>
      <c r="AD25" s="255">
        <f>IF(AC25=0,"",IF(LARGE($AC$25:$AC$27,1)=AC25,1,IF(LARGE($AC$25:$AC$27,2)=AC25,2,IF(LARGE($AC$25:$AC$27,3)=AC25,3,IF(LARGE($AC$25:$AC$27,4)=AC25,4,-1)))))</f>
      </c>
      <c r="AE25" s="255"/>
      <c r="AF25"/>
      <c r="AG25"/>
    </row>
    <row r="26" spans="1:33" ht="30" customHeight="1" hidden="1">
      <c r="A26" s="53" t="e">
        <f>VLOOKUP("C2",'zoznam hracov_list of players'!A$10:E$15,2,0)</f>
        <v>#N/A</v>
      </c>
      <c r="B26" s="61" t="e">
        <f>VLOOKUP("C2",'zoznam hracov_list of players'!A$10:H$17,6,0)</f>
        <v>#N/A</v>
      </c>
      <c r="C26" s="3">
        <f>IF(G25="","",G25)</f>
      </c>
      <c r="D26" s="60">
        <f>IF(F25="","",F25)</f>
      </c>
      <c r="E26" s="3"/>
      <c r="F26" s="4"/>
      <c r="G26" s="4"/>
      <c r="H26" s="4"/>
      <c r="I26" s="5"/>
      <c r="J26" s="5"/>
      <c r="K26" s="5"/>
      <c r="L26" s="5"/>
      <c r="M26" s="5"/>
      <c r="N26" s="58"/>
      <c r="O26" s="252">
        <f>IF(SUM(C26:N26)=0,"",IF($C26&gt;$D26,1,0)+IF($F26&gt;$G26,1,0)+IF($I26&gt;$J26,1,0)+IF($L26&gt;$M26,1,0)+$E26+$H26+$K26+$N26)</f>
      </c>
      <c r="P26" s="252"/>
      <c r="Q26" s="253">
        <f>IF(SUM(C26:N26)=0,"",IF(C26="",0,1)+IF(F26="",0,1)+IF(I26="",0,1)+IF(L26="",0,1))</f>
      </c>
      <c r="R26" s="253"/>
      <c r="S26" s="59">
        <f t="shared" si="2"/>
      </c>
      <c r="T26" s="59">
        <f t="shared" si="2"/>
      </c>
      <c r="U26" s="254">
        <f>O26</f>
      </c>
      <c r="V26" s="254"/>
      <c r="W26" s="256">
        <f>IF(O26="","",(Q26-R26))</f>
      </c>
      <c r="X26" s="256"/>
      <c r="Y26" s="256">
        <f>IF(Q26="","",(S26-T26))</f>
      </c>
      <c r="Z26" s="256"/>
      <c r="AA26" s="254">
        <f>IF(Q26="","",S26)</f>
      </c>
      <c r="AB26" s="254"/>
      <c r="AC26" s="51">
        <f>IF(SUM(C26:N26)=0,0,U26*1000000+Y26*1000+AA26)</f>
        <v>0</v>
      </c>
      <c r="AD26" s="255">
        <f>IF(AC26=0,"",IF(LARGE($AC$25:$AC$27,1)=AC26,1,IF(LARGE($AC$25:$AC$27,2)=AC26,2,IF(LARGE($AC$25:$AC$27,3)=AC26,3,IF(LARGE($AC$25:$AC$27,4)=AC26,4,-1)))))</f>
      </c>
      <c r="AE26" s="255"/>
      <c r="AF26"/>
      <c r="AG26"/>
    </row>
    <row r="27" spans="1:33" ht="30" customHeight="1" hidden="1">
      <c r="A27" s="53" t="e">
        <f>VLOOKUP("C3",'zoznam hracov_list of players'!A$10:E$15,2,0)</f>
        <v>#N/A</v>
      </c>
      <c r="B27" s="61" t="e">
        <f>VLOOKUP("C3",'zoznam hracov_list of players'!A$10:H$17,6,0)</f>
        <v>#N/A</v>
      </c>
      <c r="C27" s="3">
        <f>IF(J25="","",J25)</f>
      </c>
      <c r="D27" s="3">
        <f>IF(I25="","",I25)</f>
      </c>
      <c r="E27" s="3"/>
      <c r="F27" s="3">
        <f>IF(J26="","",J26)</f>
      </c>
      <c r="G27" s="3">
        <f>IF(I26="","",I26)</f>
      </c>
      <c r="H27" s="3"/>
      <c r="I27" s="4"/>
      <c r="J27" s="4"/>
      <c r="K27" s="4"/>
      <c r="L27" s="5"/>
      <c r="M27" s="5"/>
      <c r="N27" s="58"/>
      <c r="O27" s="252">
        <f>IF(SUM(C27:N27)=0,"",IF($C27&gt;$D27,1,0)+IF($F27&gt;$G27,1,0)+IF($I27&gt;$J27,1,0)+IF($L27&gt;$M27,1,0)+$E27+$H27+$K27+$N27)</f>
      </c>
      <c r="P27" s="252"/>
      <c r="Q27" s="253">
        <f>IF(SUM(C27:N27)=0,"",IF(C27="",0,1)+IF(F27="",0,1)+IF(I27="",0,1)+IF(L27="",0,1))</f>
      </c>
      <c r="R27" s="253"/>
      <c r="S27" s="59">
        <f t="shared" si="2"/>
      </c>
      <c r="T27" s="59">
        <f t="shared" si="2"/>
      </c>
      <c r="U27" s="254">
        <f>O27</f>
      </c>
      <c r="V27" s="254"/>
      <c r="W27" s="254">
        <f>IF(O27="","",(Q27-R27))</f>
      </c>
      <c r="X27" s="254"/>
      <c r="Y27" s="254">
        <f>IF(Q27="","",(S27-T27))</f>
      </c>
      <c r="Z27" s="254"/>
      <c r="AA27" s="254">
        <f>IF(Q27="","",S27)</f>
      </c>
      <c r="AB27" s="254"/>
      <c r="AC27" s="51">
        <f>IF(SUM(C27:N27)=0,0,U27*1000000+Y27*1000+AA27)</f>
        <v>0</v>
      </c>
      <c r="AD27" s="255">
        <f>IF(AC27=0,"",IF(LARGE($AC$25:$AC$27,1)=AC27,1,IF(LARGE($AC$25:$AC$27,2)=AC27,2,IF(LARGE($AC$25:$AC$27,3)=AC27,3,IF(LARGE($AC$25:$AC$27,4)=AC27,4,-1)))))</f>
      </c>
      <c r="AE27" s="255"/>
      <c r="AF27"/>
      <c r="AG27"/>
    </row>
    <row r="28" spans="1:34" ht="20.25" customHeight="1">
      <c r="A28" s="272" t="s">
        <v>262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47"/>
      <c r="AG28" s="47"/>
      <c r="AH28" s="47"/>
    </row>
  </sheetData>
  <sheetProtection/>
  <mergeCells count="142">
    <mergeCell ref="A28:AE28"/>
    <mergeCell ref="O27:P27"/>
    <mergeCell ref="Q27:R27"/>
    <mergeCell ref="U27:V27"/>
    <mergeCell ref="Y27:Z27"/>
    <mergeCell ref="AA27:AB27"/>
    <mergeCell ref="AD27:AE27"/>
    <mergeCell ref="W27:X27"/>
    <mergeCell ref="O26:P26"/>
    <mergeCell ref="Q26:R26"/>
    <mergeCell ref="U26:V26"/>
    <mergeCell ref="Y26:Z26"/>
    <mergeCell ref="AA26:AB26"/>
    <mergeCell ref="AD26:AE26"/>
    <mergeCell ref="W26:X26"/>
    <mergeCell ref="O25:P25"/>
    <mergeCell ref="Q25:R25"/>
    <mergeCell ref="U25:V25"/>
    <mergeCell ref="Y25:Z25"/>
    <mergeCell ref="AA25:AB25"/>
    <mergeCell ref="AD25:AE25"/>
    <mergeCell ref="W25:X25"/>
    <mergeCell ref="Q23:R24"/>
    <mergeCell ref="S23:T24"/>
    <mergeCell ref="U23:V24"/>
    <mergeCell ref="Y23:Z24"/>
    <mergeCell ref="AA23:AB24"/>
    <mergeCell ref="AD23:AE24"/>
    <mergeCell ref="W23:X24"/>
    <mergeCell ref="A23:B24"/>
    <mergeCell ref="C23:D23"/>
    <mergeCell ref="F23:G23"/>
    <mergeCell ref="I23:J23"/>
    <mergeCell ref="L23:M24"/>
    <mergeCell ref="O23:P24"/>
    <mergeCell ref="C24:D24"/>
    <mergeCell ref="F24:G24"/>
    <mergeCell ref="I24:J24"/>
    <mergeCell ref="O21:P21"/>
    <mergeCell ref="Q21:R21"/>
    <mergeCell ref="U21:V21"/>
    <mergeCell ref="Y21:Z21"/>
    <mergeCell ref="AA21:AB21"/>
    <mergeCell ref="AD21:AE21"/>
    <mergeCell ref="W21:X21"/>
    <mergeCell ref="O20:P20"/>
    <mergeCell ref="Q20:R20"/>
    <mergeCell ref="U20:V20"/>
    <mergeCell ref="Y20:Z20"/>
    <mergeCell ref="AA20:AB20"/>
    <mergeCell ref="AD20:AE20"/>
    <mergeCell ref="W20:X20"/>
    <mergeCell ref="O19:P19"/>
    <mergeCell ref="Q19:R19"/>
    <mergeCell ref="U19:V19"/>
    <mergeCell ref="Y19:Z19"/>
    <mergeCell ref="AA19:AB19"/>
    <mergeCell ref="AD19:AE19"/>
    <mergeCell ref="W19:X19"/>
    <mergeCell ref="O18:P18"/>
    <mergeCell ref="Q18:R18"/>
    <mergeCell ref="U18:V18"/>
    <mergeCell ref="Y18:Z18"/>
    <mergeCell ref="AA18:AB18"/>
    <mergeCell ref="AD18:AE18"/>
    <mergeCell ref="W18:X18"/>
    <mergeCell ref="Q16:R17"/>
    <mergeCell ref="S16:T17"/>
    <mergeCell ref="U16:V17"/>
    <mergeCell ref="Y16:Z17"/>
    <mergeCell ref="AA16:AB17"/>
    <mergeCell ref="AD16:AE17"/>
    <mergeCell ref="W16:X17"/>
    <mergeCell ref="A16:B17"/>
    <mergeCell ref="C16:D16"/>
    <mergeCell ref="F16:G16"/>
    <mergeCell ref="I16:J16"/>
    <mergeCell ref="L16:M16"/>
    <mergeCell ref="O16:P17"/>
    <mergeCell ref="C17:D17"/>
    <mergeCell ref="F17:G17"/>
    <mergeCell ref="I17:J17"/>
    <mergeCell ref="L17:M17"/>
    <mergeCell ref="O14:P14"/>
    <mergeCell ref="Q14:R14"/>
    <mergeCell ref="U14:V14"/>
    <mergeCell ref="Y14:Z14"/>
    <mergeCell ref="AA14:AB14"/>
    <mergeCell ref="AD14:AE14"/>
    <mergeCell ref="W14:X14"/>
    <mergeCell ref="O13:P13"/>
    <mergeCell ref="Q13:R13"/>
    <mergeCell ref="U13:V13"/>
    <mergeCell ref="Y13:Z13"/>
    <mergeCell ref="AA13:AB13"/>
    <mergeCell ref="AD13:AE13"/>
    <mergeCell ref="W13:X13"/>
    <mergeCell ref="O12:P12"/>
    <mergeCell ref="Q12:R12"/>
    <mergeCell ref="U12:V12"/>
    <mergeCell ref="Y12:Z12"/>
    <mergeCell ref="AA12:AB12"/>
    <mergeCell ref="AD12:AE12"/>
    <mergeCell ref="W12:X12"/>
    <mergeCell ref="O11:P11"/>
    <mergeCell ref="Q11:R11"/>
    <mergeCell ref="U11:V11"/>
    <mergeCell ref="Y11:Z11"/>
    <mergeCell ref="AA11:AB11"/>
    <mergeCell ref="AD11:AE11"/>
    <mergeCell ref="W11:X11"/>
    <mergeCell ref="U9:V10"/>
    <mergeCell ref="Y9:Z10"/>
    <mergeCell ref="AA9:AB10"/>
    <mergeCell ref="AD9:AE10"/>
    <mergeCell ref="C10:D10"/>
    <mergeCell ref="F10:G10"/>
    <mergeCell ref="I10:J10"/>
    <mergeCell ref="L10:M10"/>
    <mergeCell ref="W9:X10"/>
    <mergeCell ref="A7:E7"/>
    <mergeCell ref="F7:AE7"/>
    <mergeCell ref="A9:B10"/>
    <mergeCell ref="C9:D9"/>
    <mergeCell ref="F9:G9"/>
    <mergeCell ref="I9:J9"/>
    <mergeCell ref="L9:M9"/>
    <mergeCell ref="O9:P10"/>
    <mergeCell ref="Q9:R10"/>
    <mergeCell ref="S9:T10"/>
    <mergeCell ref="A4:E4"/>
    <mergeCell ref="F4:AE4"/>
    <mergeCell ref="A5:E5"/>
    <mergeCell ref="F5:AE5"/>
    <mergeCell ref="A6:E6"/>
    <mergeCell ref="F6:AE6"/>
    <mergeCell ref="A1:E1"/>
    <mergeCell ref="F1:AE1"/>
    <mergeCell ref="A2:E2"/>
    <mergeCell ref="F2:AE2"/>
    <mergeCell ref="A3:E3"/>
    <mergeCell ref="F3:AE3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1">
      <selection activeCell="N85" sqref="N85:W88"/>
    </sheetView>
  </sheetViews>
  <sheetFormatPr defaultColWidth="9.140625" defaultRowHeight="3.75" customHeight="1"/>
  <cols>
    <col min="1" max="1" width="1.7109375" style="88" customWidth="1"/>
    <col min="2" max="13" width="1.7109375" style="10" customWidth="1"/>
    <col min="14" max="14" width="2.57421875" style="10" customWidth="1"/>
    <col min="15" max="20" width="1.7109375" style="10" customWidth="1"/>
    <col min="21" max="21" width="3.7109375" style="88" customWidth="1"/>
    <col min="22" max="24" width="1.7109375" style="10" customWidth="1"/>
    <col min="25" max="25" width="8.7109375" style="10" customWidth="1"/>
    <col min="26" max="34" width="1.7109375" style="10" customWidth="1"/>
    <col min="35" max="35" width="6.00390625" style="10" customWidth="1"/>
    <col min="36" max="38" width="1.7109375" style="10" customWidth="1"/>
    <col min="39" max="39" width="1.7109375" style="88" customWidth="1"/>
    <col min="40" max="40" width="9.7109375" style="10" customWidth="1"/>
    <col min="41" max="159" width="1.7109375" style="10" customWidth="1"/>
    <col min="160" max="16384" width="9.140625" style="10" customWidth="1"/>
  </cols>
  <sheetData>
    <row r="1" spans="8:86" ht="3.75" customHeight="1"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92"/>
      <c r="V1" s="39"/>
      <c r="W1" s="39"/>
      <c r="X1" s="39"/>
      <c r="Y1" s="39"/>
      <c r="Z1" s="39"/>
      <c r="AA1" s="39"/>
      <c r="AB1" s="39"/>
      <c r="AC1" s="39"/>
      <c r="AD1" s="43"/>
      <c r="AE1" s="39"/>
      <c r="AF1" s="39"/>
      <c r="AG1" s="39"/>
      <c r="AH1" s="39"/>
      <c r="AI1" s="39"/>
      <c r="AJ1" s="39"/>
      <c r="AK1" s="39"/>
      <c r="AL1" s="39"/>
      <c r="AM1" s="92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</row>
    <row r="2" spans="8:86" ht="3.75" customHeight="1"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92"/>
      <c r="V2" s="39"/>
      <c r="W2" s="39"/>
      <c r="X2" s="39"/>
      <c r="Y2" s="39"/>
      <c r="Z2" s="39"/>
      <c r="AA2" s="39"/>
      <c r="AB2" s="39"/>
      <c r="AC2" s="39"/>
      <c r="AD2" s="43"/>
      <c r="AE2" s="39"/>
      <c r="AF2" s="39"/>
      <c r="AG2" s="39"/>
      <c r="AH2" s="39"/>
      <c r="AI2" s="39"/>
      <c r="AJ2" s="39"/>
      <c r="AK2" s="39"/>
      <c r="AL2" s="39"/>
      <c r="AM2" s="92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</row>
    <row r="3" spans="2:86" ht="3.75" customHeight="1">
      <c r="B3" s="332" t="s">
        <v>21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 t="s">
        <v>264</v>
      </c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4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</row>
    <row r="4" spans="2:86" ht="3.75" customHeight="1"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6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</row>
    <row r="5" spans="2:86" ht="3.75" customHeight="1"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6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</row>
    <row r="6" spans="2:86" ht="3.75" customHeight="1"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8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</row>
    <row r="7" spans="8:86" ht="3.75" customHeight="1">
      <c r="H7" s="39"/>
      <c r="I7" s="39"/>
      <c r="J7" s="39"/>
      <c r="K7" s="39"/>
      <c r="L7" s="39"/>
      <c r="M7" s="39"/>
      <c r="N7" s="39"/>
      <c r="O7" s="39"/>
      <c r="P7" s="39"/>
      <c r="Q7" s="18"/>
      <c r="R7" s="18"/>
      <c r="S7" s="18"/>
      <c r="T7" s="18"/>
      <c r="U7" s="93"/>
      <c r="V7" s="18"/>
      <c r="W7" s="18"/>
      <c r="X7" s="18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94"/>
      <c r="AN7" s="42"/>
      <c r="AO7" s="42"/>
      <c r="AP7" s="42"/>
      <c r="AQ7" s="42"/>
      <c r="AR7" s="42"/>
      <c r="AS7" s="42"/>
      <c r="AT7" s="42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</row>
    <row r="8" spans="26:101" ht="3.75" customHeight="1"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BM8" s="39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18"/>
      <c r="CH8" s="18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11"/>
      <c r="CT8" s="11"/>
      <c r="CU8" s="11"/>
      <c r="CV8" s="11"/>
      <c r="CW8" s="11"/>
    </row>
    <row r="9" spans="7:101" ht="3.75" customHeight="1"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N9" s="278" t="s">
        <v>265</v>
      </c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13"/>
      <c r="BA9" s="13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18"/>
      <c r="CH9" s="18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11"/>
      <c r="CT9" s="11"/>
      <c r="CU9" s="11"/>
      <c r="CV9" s="11"/>
      <c r="CW9" s="11"/>
    </row>
    <row r="10" spans="7:101" ht="3.75" customHeight="1"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13"/>
      <c r="BA10" s="13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18"/>
      <c r="CH10" s="18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11"/>
      <c r="CT10" s="11"/>
      <c r="CU10" s="11"/>
      <c r="CV10" s="11"/>
      <c r="CW10" s="11"/>
    </row>
    <row r="11" spans="7:101" ht="3.75" customHeight="1"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13"/>
      <c r="BA11" s="13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18"/>
      <c r="CH11" s="18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11"/>
      <c r="CT11" s="11"/>
      <c r="CU11" s="11"/>
      <c r="CV11" s="11"/>
      <c r="CW11" s="11"/>
    </row>
    <row r="12" spans="7:101" ht="3.75" customHeight="1"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13"/>
      <c r="BA12" s="13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11"/>
      <c r="CT12" s="11"/>
      <c r="CU12" s="11"/>
      <c r="CV12" s="11"/>
      <c r="CW12" s="11"/>
    </row>
    <row r="13" spans="7:101" ht="3.75" customHeight="1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V13" s="13"/>
      <c r="W13" s="13"/>
      <c r="X13" s="13"/>
      <c r="Y13" s="13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13"/>
      <c r="BA13" s="13"/>
      <c r="BB13" s="26"/>
      <c r="BC13" s="25"/>
      <c r="BD13" s="12"/>
      <c r="BE13" s="12"/>
      <c r="BF13" s="12"/>
      <c r="BG13" s="12"/>
      <c r="BH13" s="12"/>
      <c r="BI13" s="12"/>
      <c r="BJ13" s="12"/>
      <c r="BK13" s="12"/>
      <c r="BL13" s="13"/>
      <c r="BM13" s="13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11"/>
      <c r="CT13" s="11"/>
      <c r="CU13" s="11"/>
      <c r="CV13" s="11"/>
      <c r="CW13" s="11"/>
    </row>
    <row r="14" spans="7:101" ht="3.75" customHeight="1"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V14" s="13"/>
      <c r="W14" s="13"/>
      <c r="X14" s="13"/>
      <c r="Y14" s="13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13"/>
      <c r="BA14" s="13"/>
      <c r="BB14" s="279" t="s">
        <v>6</v>
      </c>
      <c r="BC14" s="279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11"/>
      <c r="CT14" s="11"/>
      <c r="CU14" s="11"/>
      <c r="CV14" s="11"/>
      <c r="CW14" s="11"/>
    </row>
    <row r="15" spans="7:101" ht="15" customHeight="1"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V15" s="13"/>
      <c r="W15" s="13"/>
      <c r="X15" s="13"/>
      <c r="Y15" s="13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13"/>
      <c r="BA15" s="13"/>
      <c r="BB15" s="279"/>
      <c r="BC15" s="279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11"/>
      <c r="CT15" s="11"/>
      <c r="CU15" s="11"/>
      <c r="CV15" s="11"/>
      <c r="CW15" s="11"/>
    </row>
    <row r="16" spans="7:101" ht="3.75" customHeight="1"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V16" s="13"/>
      <c r="W16" s="13"/>
      <c r="X16" s="13"/>
      <c r="Y16" s="13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13"/>
      <c r="BA16" s="13"/>
      <c r="BB16" s="279"/>
      <c r="BC16" s="279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1"/>
      <c r="CT16" s="11"/>
      <c r="CU16" s="11"/>
      <c r="CV16" s="11"/>
      <c r="CW16" s="11"/>
    </row>
    <row r="17" spans="7:101" ht="3.75" customHeight="1"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V17" s="13"/>
      <c r="W17" s="13"/>
      <c r="X17" s="13"/>
      <c r="Y17" s="13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13"/>
      <c r="BA17" s="13"/>
      <c r="BB17" s="279"/>
      <c r="BC17" s="279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11"/>
      <c r="CT17" s="11"/>
      <c r="CU17" s="11"/>
      <c r="CV17" s="11"/>
      <c r="CW17" s="11"/>
    </row>
    <row r="18" spans="1:101" ht="3.75" customHeight="1">
      <c r="A18" s="89"/>
      <c r="B18" s="23"/>
      <c r="C18" s="23"/>
      <c r="D18" s="31"/>
      <c r="E18" s="31"/>
      <c r="F18" s="31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89"/>
      <c r="V18" s="30"/>
      <c r="W18" s="30"/>
      <c r="X18" s="12"/>
      <c r="Y18" s="12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13"/>
      <c r="BA18" s="13"/>
      <c r="BB18" s="14"/>
      <c r="BC18" s="25"/>
      <c r="BD18" s="26"/>
      <c r="BE18" s="26"/>
      <c r="BF18" s="26"/>
      <c r="BG18" s="26"/>
      <c r="BH18" s="26"/>
      <c r="BI18" s="26"/>
      <c r="BJ18" s="26"/>
      <c r="BK18" s="26"/>
      <c r="BL18" s="13"/>
      <c r="BM18" s="13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11"/>
      <c r="CT18" s="11"/>
      <c r="CU18" s="11"/>
      <c r="CV18" s="11"/>
      <c r="CW18" s="11"/>
    </row>
    <row r="19" spans="1:101" ht="3.75" customHeight="1">
      <c r="A19" s="89"/>
      <c r="B19" s="23"/>
      <c r="C19" s="23"/>
      <c r="D19" s="31"/>
      <c r="E19" s="31"/>
      <c r="F19" s="31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89"/>
      <c r="V19" s="30"/>
      <c r="W19" s="30"/>
      <c r="X19" s="12"/>
      <c r="Y19" s="12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13"/>
      <c r="BA19" s="13"/>
      <c r="BB19" s="279" t="s">
        <v>7</v>
      </c>
      <c r="BC19" s="279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11"/>
      <c r="CT19" s="11"/>
      <c r="CU19" s="11"/>
      <c r="CV19" s="11"/>
      <c r="CW19" s="11"/>
    </row>
    <row r="20" spans="1:101" ht="15" customHeight="1">
      <c r="A20" s="89"/>
      <c r="B20" s="23"/>
      <c r="C20" s="23"/>
      <c r="D20" s="31"/>
      <c r="E20" s="31"/>
      <c r="F20" s="31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89"/>
      <c r="V20" s="30"/>
      <c r="W20" s="30"/>
      <c r="X20" s="14"/>
      <c r="Y20" s="12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7"/>
      <c r="AL20" s="25"/>
      <c r="AM20" s="92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5"/>
      <c r="BA20" s="13"/>
      <c r="BB20" s="279"/>
      <c r="BC20" s="279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11"/>
      <c r="CT20" s="11"/>
      <c r="CU20" s="11"/>
      <c r="CV20" s="11"/>
      <c r="CW20" s="11"/>
    </row>
    <row r="21" spans="1:101" ht="3.75" customHeight="1">
      <c r="A21" s="89"/>
      <c r="B21" s="23"/>
      <c r="C21" s="23"/>
      <c r="D21" s="31"/>
      <c r="E21" s="31"/>
      <c r="F21" s="31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89" t="str">
        <f>V21&amp;" "&amp;Z21</f>
        <v>1. A </v>
      </c>
      <c r="V21" s="281" t="s">
        <v>11</v>
      </c>
      <c r="W21" s="281"/>
      <c r="X21" s="281"/>
      <c r="Y21" s="281"/>
      <c r="Z21" s="282"/>
      <c r="AA21" s="280"/>
      <c r="AB21" s="280"/>
      <c r="AC21" s="280"/>
      <c r="AD21" s="280"/>
      <c r="AE21" s="280"/>
      <c r="AF21" s="280"/>
      <c r="AG21" s="280"/>
      <c r="AH21" s="280"/>
      <c r="AI21" s="280"/>
      <c r="AJ21" s="283"/>
      <c r="AK21" s="283"/>
      <c r="AL21" s="25"/>
      <c r="AM21" s="92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5"/>
      <c r="BA21" s="13"/>
      <c r="BB21" s="279"/>
      <c r="BC21" s="279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1"/>
      <c r="CT21" s="11"/>
      <c r="CU21" s="11"/>
      <c r="CV21" s="11"/>
      <c r="CW21" s="11"/>
    </row>
    <row r="22" spans="1:101" ht="3.75" customHeight="1">
      <c r="A22" s="90"/>
      <c r="B22" s="11"/>
      <c r="C22" s="11"/>
      <c r="D22" s="11"/>
      <c r="E22" s="11"/>
      <c r="F22" s="11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  <c r="S22" s="12"/>
      <c r="T22" s="12"/>
      <c r="U22" s="93"/>
      <c r="V22" s="281"/>
      <c r="W22" s="281"/>
      <c r="X22" s="281"/>
      <c r="Y22" s="281"/>
      <c r="Z22" s="282"/>
      <c r="AA22" s="280"/>
      <c r="AB22" s="280"/>
      <c r="AC22" s="280"/>
      <c r="AD22" s="280"/>
      <c r="AE22" s="280"/>
      <c r="AF22" s="280"/>
      <c r="AG22" s="280"/>
      <c r="AH22" s="280"/>
      <c r="AI22" s="280"/>
      <c r="AJ22" s="283"/>
      <c r="AK22" s="283"/>
      <c r="AL22" s="40"/>
      <c r="AM22" s="92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5"/>
      <c r="BA22" s="13"/>
      <c r="BB22" s="279"/>
      <c r="BC22" s="279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11"/>
      <c r="CT22" s="11"/>
      <c r="CU22" s="11"/>
      <c r="CV22" s="11"/>
      <c r="CW22" s="11"/>
    </row>
    <row r="23" spans="1:101" ht="15" customHeight="1">
      <c r="A23" s="90"/>
      <c r="B23" s="11"/>
      <c r="C23" s="11"/>
      <c r="D23" s="11"/>
      <c r="E23" s="11"/>
      <c r="F23" s="11"/>
      <c r="G23" s="1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  <c r="S23" s="12"/>
      <c r="T23" s="12"/>
      <c r="U23" s="93"/>
      <c r="V23" s="281"/>
      <c r="W23" s="281"/>
      <c r="X23" s="281"/>
      <c r="Y23" s="281"/>
      <c r="Z23" s="282"/>
      <c r="AA23" s="280"/>
      <c r="AB23" s="280"/>
      <c r="AC23" s="280"/>
      <c r="AD23" s="280"/>
      <c r="AE23" s="280"/>
      <c r="AF23" s="280"/>
      <c r="AG23" s="280"/>
      <c r="AH23" s="280"/>
      <c r="AI23" s="280"/>
      <c r="AJ23" s="283"/>
      <c r="AK23" s="283"/>
      <c r="AL23" s="284"/>
      <c r="AM23" s="92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5"/>
      <c r="BA23" s="13"/>
      <c r="BB23" s="13"/>
      <c r="BC23" s="25"/>
      <c r="BD23" s="26"/>
      <c r="BE23" s="26"/>
      <c r="BF23" s="26"/>
      <c r="BG23" s="26"/>
      <c r="BH23" s="26"/>
      <c r="BI23" s="26"/>
      <c r="BJ23" s="26"/>
      <c r="BK23" s="26"/>
      <c r="BL23" s="13"/>
      <c r="BM23" s="13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11"/>
      <c r="CT23" s="11"/>
      <c r="CU23" s="11"/>
      <c r="CV23" s="11"/>
      <c r="CW23" s="11"/>
    </row>
    <row r="24" spans="1:101" ht="3.75" customHeight="1">
      <c r="A24" s="89"/>
      <c r="B24" s="23"/>
      <c r="C24" s="23"/>
      <c r="D24" s="31"/>
      <c r="E24" s="31"/>
      <c r="F24" s="31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89"/>
      <c r="V24" s="281"/>
      <c r="W24" s="281"/>
      <c r="X24" s="281"/>
      <c r="Y24" s="281"/>
      <c r="Z24" s="282"/>
      <c r="AA24" s="280"/>
      <c r="AB24" s="280"/>
      <c r="AC24" s="280"/>
      <c r="AD24" s="280"/>
      <c r="AE24" s="280"/>
      <c r="AF24" s="280"/>
      <c r="AG24" s="280"/>
      <c r="AH24" s="280"/>
      <c r="AI24" s="280"/>
      <c r="AJ24" s="283"/>
      <c r="AK24" s="283"/>
      <c r="AL24" s="284"/>
      <c r="AM24" s="92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5"/>
      <c r="BA24" s="13"/>
      <c r="BB24" s="279" t="s">
        <v>8</v>
      </c>
      <c r="BC24" s="279"/>
      <c r="BD24" s="299"/>
      <c r="BE24" s="300"/>
      <c r="BF24" s="300"/>
      <c r="BG24" s="300"/>
      <c r="BH24" s="300"/>
      <c r="BI24" s="300"/>
      <c r="BJ24" s="300"/>
      <c r="BK24" s="300"/>
      <c r="BL24" s="300"/>
      <c r="BM24" s="301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11"/>
      <c r="CT24" s="11"/>
      <c r="CU24" s="11"/>
      <c r="CV24" s="11"/>
      <c r="CW24" s="11"/>
    </row>
    <row r="25" spans="1:101" ht="3.75" customHeight="1">
      <c r="A25" s="89"/>
      <c r="B25" s="23"/>
      <c r="C25" s="23"/>
      <c r="D25" s="31"/>
      <c r="E25" s="31"/>
      <c r="F25" s="31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89"/>
      <c r="V25" s="30"/>
      <c r="W25" s="30"/>
      <c r="X25" s="14"/>
      <c r="Y25" s="1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28"/>
      <c r="AK25" s="27"/>
      <c r="AL25" s="284"/>
      <c r="AM25" s="92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25"/>
      <c r="BA25" s="13"/>
      <c r="BB25" s="279"/>
      <c r="BC25" s="279"/>
      <c r="BD25" s="302"/>
      <c r="BE25" s="292"/>
      <c r="BF25" s="292"/>
      <c r="BG25" s="292"/>
      <c r="BH25" s="292"/>
      <c r="BI25" s="292"/>
      <c r="BJ25" s="292"/>
      <c r="BK25" s="292"/>
      <c r="BL25" s="292"/>
      <c r="BM25" s="293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11"/>
      <c r="CT25" s="11"/>
      <c r="CU25" s="11"/>
      <c r="CV25" s="11"/>
      <c r="CW25" s="11"/>
    </row>
    <row r="26" spans="1:101" ht="15" customHeight="1">
      <c r="A26" s="89"/>
      <c r="B26" s="23"/>
      <c r="C26" s="23"/>
      <c r="D26" s="31"/>
      <c r="E26" s="31"/>
      <c r="F26" s="31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89"/>
      <c r="V26" s="30"/>
      <c r="W26" s="30"/>
      <c r="X26" s="12"/>
      <c r="Y26" s="1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28"/>
      <c r="AK26" s="27"/>
      <c r="AL26" s="105"/>
      <c r="AM26" s="92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25"/>
      <c r="BA26" s="13"/>
      <c r="BB26" s="279"/>
      <c r="BC26" s="279"/>
      <c r="BD26" s="302"/>
      <c r="BE26" s="292"/>
      <c r="BF26" s="292"/>
      <c r="BG26" s="292"/>
      <c r="BH26" s="292"/>
      <c r="BI26" s="292"/>
      <c r="BJ26" s="292"/>
      <c r="BK26" s="292"/>
      <c r="BL26" s="292"/>
      <c r="BM26" s="293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1"/>
      <c r="CT26" s="11"/>
      <c r="CU26" s="11"/>
      <c r="CV26" s="11"/>
      <c r="CW26" s="11"/>
    </row>
    <row r="27" spans="1:101" ht="3.75" customHeight="1">
      <c r="A27" s="89"/>
      <c r="B27" s="23"/>
      <c r="C27" s="23"/>
      <c r="D27" s="31"/>
      <c r="E27" s="31"/>
      <c r="F27" s="31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89"/>
      <c r="V27" s="30"/>
      <c r="W27" s="30"/>
      <c r="X27" s="12"/>
      <c r="Y27" s="1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28"/>
      <c r="AK27" s="27"/>
      <c r="AL27" s="105"/>
      <c r="AM27" s="89" t="str">
        <f>AN27&amp;" "&amp;AO27</f>
        <v>1. Finalist </v>
      </c>
      <c r="AN27" s="332" t="s">
        <v>42</v>
      </c>
      <c r="AO27" s="288"/>
      <c r="AP27" s="289"/>
      <c r="AQ27" s="289"/>
      <c r="AR27" s="289"/>
      <c r="AS27" s="289"/>
      <c r="AT27" s="289"/>
      <c r="AU27" s="289"/>
      <c r="AV27" s="289"/>
      <c r="AW27" s="290"/>
      <c r="AX27" s="297"/>
      <c r="AY27" s="297"/>
      <c r="AZ27" s="25"/>
      <c r="BA27" s="13"/>
      <c r="BB27" s="279"/>
      <c r="BC27" s="279"/>
      <c r="BD27" s="303"/>
      <c r="BE27" s="304"/>
      <c r="BF27" s="304"/>
      <c r="BG27" s="304"/>
      <c r="BH27" s="304"/>
      <c r="BI27" s="304"/>
      <c r="BJ27" s="304"/>
      <c r="BK27" s="304"/>
      <c r="BL27" s="304"/>
      <c r="BM27" s="305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11"/>
      <c r="CT27" s="11"/>
      <c r="CU27" s="11"/>
      <c r="CV27" s="11"/>
      <c r="CW27" s="11"/>
    </row>
    <row r="28" spans="1:101" ht="3.75" customHeight="1">
      <c r="A28" s="90"/>
      <c r="B28" s="11"/>
      <c r="C28" s="11"/>
      <c r="D28" s="11"/>
      <c r="E28" s="11"/>
      <c r="F28" s="11"/>
      <c r="G28" s="1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2"/>
      <c r="S28" s="12"/>
      <c r="T28" s="12"/>
      <c r="U28" s="93"/>
      <c r="V28" s="12"/>
      <c r="W28" s="29"/>
      <c r="X28" s="12"/>
      <c r="Y28" s="1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28"/>
      <c r="AK28" s="27"/>
      <c r="AL28" s="105"/>
      <c r="AM28" s="95"/>
      <c r="AN28" s="332"/>
      <c r="AO28" s="291"/>
      <c r="AP28" s="292"/>
      <c r="AQ28" s="292"/>
      <c r="AR28" s="292"/>
      <c r="AS28" s="292"/>
      <c r="AT28" s="292"/>
      <c r="AU28" s="292"/>
      <c r="AV28" s="292"/>
      <c r="AW28" s="293"/>
      <c r="AX28" s="297"/>
      <c r="AY28" s="297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12"/>
      <c r="BN28" s="39"/>
      <c r="BO28" s="17"/>
      <c r="BP28" s="17"/>
      <c r="BQ28" s="17"/>
      <c r="BR28" s="17"/>
      <c r="BS28" s="17"/>
      <c r="BT28" s="17"/>
      <c r="BU28" s="17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11"/>
      <c r="CT28" s="11"/>
      <c r="CU28" s="11"/>
      <c r="CV28" s="11"/>
      <c r="CW28" s="11"/>
    </row>
    <row r="29" spans="1:101" ht="15" customHeight="1">
      <c r="A29" s="90"/>
      <c r="B29" s="11"/>
      <c r="C29" s="11"/>
      <c r="D29" s="11"/>
      <c r="E29" s="11"/>
      <c r="F29" s="11"/>
      <c r="G29" s="12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2"/>
      <c r="S29" s="12"/>
      <c r="T29" s="12"/>
      <c r="U29" s="93"/>
      <c r="V29" s="12"/>
      <c r="W29" s="29"/>
      <c r="X29" s="12"/>
      <c r="Y29" s="1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28"/>
      <c r="AK29" s="27"/>
      <c r="AL29" s="105"/>
      <c r="AM29" s="92"/>
      <c r="AN29" s="332"/>
      <c r="AO29" s="291"/>
      <c r="AP29" s="292"/>
      <c r="AQ29" s="292"/>
      <c r="AR29" s="292"/>
      <c r="AS29" s="292"/>
      <c r="AT29" s="292"/>
      <c r="AU29" s="292"/>
      <c r="AV29" s="292"/>
      <c r="AW29" s="293"/>
      <c r="AX29" s="297"/>
      <c r="AY29" s="297"/>
      <c r="AZ29" s="284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12"/>
      <c r="BM29" s="14"/>
      <c r="BN29" s="23"/>
      <c r="BO29" s="23"/>
      <c r="BP29" s="23"/>
      <c r="BQ29" s="23"/>
      <c r="BR29" s="23"/>
      <c r="BS29" s="23"/>
      <c r="BT29" s="23"/>
      <c r="BU29" s="23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11"/>
      <c r="CT29" s="11"/>
      <c r="CU29" s="11"/>
      <c r="CV29" s="11"/>
      <c r="CW29" s="11"/>
    </row>
    <row r="30" spans="1:101" ht="3.75" customHeight="1">
      <c r="A30" s="89"/>
      <c r="B30" s="23"/>
      <c r="C30" s="23"/>
      <c r="D30" s="31"/>
      <c r="E30" s="31"/>
      <c r="F30" s="31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89"/>
      <c r="V30" s="30"/>
      <c r="W30" s="30"/>
      <c r="X30" s="12"/>
      <c r="Y30" s="1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28"/>
      <c r="AK30" s="27"/>
      <c r="AL30" s="105"/>
      <c r="AM30" s="92"/>
      <c r="AN30" s="332"/>
      <c r="AO30" s="294"/>
      <c r="AP30" s="295"/>
      <c r="AQ30" s="295"/>
      <c r="AR30" s="295"/>
      <c r="AS30" s="295"/>
      <c r="AT30" s="295"/>
      <c r="AU30" s="295"/>
      <c r="AV30" s="295"/>
      <c r="AW30" s="296"/>
      <c r="AX30" s="297"/>
      <c r="AY30" s="297"/>
      <c r="AZ30" s="284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12"/>
      <c r="BM30" s="14"/>
      <c r="BN30" s="23"/>
      <c r="BO30" s="23"/>
      <c r="BP30" s="23"/>
      <c r="BQ30" s="23"/>
      <c r="BR30" s="23"/>
      <c r="BS30" s="23"/>
      <c r="BT30" s="23"/>
      <c r="BU30" s="23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11"/>
      <c r="CT30" s="11"/>
      <c r="CU30" s="11"/>
      <c r="CV30" s="11"/>
      <c r="CW30" s="11"/>
    </row>
    <row r="31" spans="1:101" ht="3.75" customHeight="1">
      <c r="A31" s="89"/>
      <c r="B31" s="23"/>
      <c r="C31" s="23"/>
      <c r="D31" s="31"/>
      <c r="E31" s="31"/>
      <c r="F31" s="31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89"/>
      <c r="V31" s="30"/>
      <c r="W31" s="30"/>
      <c r="X31" s="12"/>
      <c r="Y31" s="1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28"/>
      <c r="AK31" s="27"/>
      <c r="AL31" s="105"/>
      <c r="AM31" s="92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35"/>
      <c r="AY31" s="34"/>
      <c r="AZ31" s="284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12"/>
      <c r="BM31" s="14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2"/>
      <c r="CF31" s="22"/>
      <c r="CG31" s="18"/>
      <c r="CH31" s="18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1"/>
      <c r="CT31" s="11"/>
      <c r="CU31" s="11"/>
      <c r="CV31" s="11"/>
      <c r="CW31" s="11"/>
    </row>
    <row r="32" spans="1:101" ht="3.75" customHeight="1">
      <c r="A32" s="89"/>
      <c r="B32" s="23"/>
      <c r="C32" s="23"/>
      <c r="D32" s="31"/>
      <c r="E32" s="31"/>
      <c r="F32" s="3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89"/>
      <c r="V32" s="30"/>
      <c r="W32" s="30"/>
      <c r="X32" s="14"/>
      <c r="Y32" s="1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28"/>
      <c r="AK32" s="27"/>
      <c r="AL32" s="298"/>
      <c r="AM32" s="92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35"/>
      <c r="AY32" s="34"/>
      <c r="AZ32" s="10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12"/>
      <c r="BM32" s="12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2"/>
      <c r="CF32" s="22"/>
      <c r="CG32" s="18"/>
      <c r="CH32" s="18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1"/>
      <c r="CT32" s="11"/>
      <c r="CU32" s="11"/>
      <c r="CV32" s="11"/>
      <c r="CW32" s="11"/>
    </row>
    <row r="33" spans="1:101" ht="3.75" customHeight="1">
      <c r="A33" s="89"/>
      <c r="B33" s="23"/>
      <c r="C33" s="23"/>
      <c r="D33" s="31"/>
      <c r="E33" s="31"/>
      <c r="F33" s="31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89" t="str">
        <f>V33&amp;" "&amp;Z33</f>
        <v>2. B </v>
      </c>
      <c r="V33" s="299" t="s">
        <v>66</v>
      </c>
      <c r="W33" s="300"/>
      <c r="X33" s="300"/>
      <c r="Y33" s="301"/>
      <c r="Z33" s="282"/>
      <c r="AA33" s="280"/>
      <c r="AB33" s="280"/>
      <c r="AC33" s="280"/>
      <c r="AD33" s="280"/>
      <c r="AE33" s="280"/>
      <c r="AF33" s="280"/>
      <c r="AG33" s="280"/>
      <c r="AH33" s="280"/>
      <c r="AI33" s="280"/>
      <c r="AJ33" s="306"/>
      <c r="AK33" s="306"/>
      <c r="AL33" s="298"/>
      <c r="AM33" s="92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38"/>
      <c r="AY33" s="38"/>
      <c r="AZ33" s="10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12"/>
      <c r="BN33" s="18"/>
      <c r="BO33" s="17"/>
      <c r="BP33" s="17"/>
      <c r="BQ33" s="17"/>
      <c r="BR33" s="17"/>
      <c r="BS33" s="17"/>
      <c r="BT33" s="17"/>
      <c r="BU33" s="17"/>
      <c r="BV33" s="23"/>
      <c r="BW33" s="23"/>
      <c r="BX33" s="23"/>
      <c r="BY33" s="23"/>
      <c r="BZ33" s="23"/>
      <c r="CA33" s="23"/>
      <c r="CB33" s="23"/>
      <c r="CC33" s="23"/>
      <c r="CD33" s="23"/>
      <c r="CE33" s="22"/>
      <c r="CF33" s="22"/>
      <c r="CG33" s="23"/>
      <c r="CH33" s="18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1"/>
      <c r="CT33" s="11"/>
      <c r="CU33" s="11"/>
      <c r="CV33" s="11"/>
      <c r="CW33" s="11"/>
    </row>
    <row r="34" spans="1:101" ht="15" customHeight="1">
      <c r="A34" s="90"/>
      <c r="B34" s="11"/>
      <c r="C34" s="11"/>
      <c r="D34" s="11"/>
      <c r="E34" s="11"/>
      <c r="F34" s="11"/>
      <c r="G34" s="12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  <c r="S34" s="12"/>
      <c r="T34" s="12"/>
      <c r="U34" s="93"/>
      <c r="V34" s="302"/>
      <c r="W34" s="292"/>
      <c r="X34" s="292"/>
      <c r="Y34" s="293"/>
      <c r="Z34" s="282"/>
      <c r="AA34" s="280"/>
      <c r="AB34" s="280"/>
      <c r="AC34" s="280"/>
      <c r="AD34" s="280"/>
      <c r="AE34" s="280"/>
      <c r="AF34" s="280"/>
      <c r="AG34" s="280"/>
      <c r="AH34" s="280"/>
      <c r="AI34" s="280"/>
      <c r="AJ34" s="306"/>
      <c r="AK34" s="306"/>
      <c r="AL34" s="298"/>
      <c r="AM34" s="92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38"/>
      <c r="AY34" s="38"/>
      <c r="AZ34" s="10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12"/>
      <c r="BN34" s="18"/>
      <c r="BO34" s="17"/>
      <c r="BP34" s="17"/>
      <c r="BQ34" s="17"/>
      <c r="BR34" s="17"/>
      <c r="BS34" s="17"/>
      <c r="BT34" s="17"/>
      <c r="BU34" s="17"/>
      <c r="BV34" s="23"/>
      <c r="BW34" s="23"/>
      <c r="BX34" s="23"/>
      <c r="BY34" s="23"/>
      <c r="BZ34" s="23"/>
      <c r="CA34" s="23"/>
      <c r="CB34" s="23"/>
      <c r="CC34" s="23"/>
      <c r="CD34" s="23"/>
      <c r="CE34" s="22"/>
      <c r="CF34" s="22"/>
      <c r="CG34" s="23"/>
      <c r="CH34" s="18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1"/>
      <c r="CT34" s="11"/>
      <c r="CU34" s="11"/>
      <c r="CV34" s="11"/>
      <c r="CW34" s="11"/>
    </row>
    <row r="35" spans="1:101" ht="3.75" customHeight="1">
      <c r="A35" s="90"/>
      <c r="B35" s="11"/>
      <c r="C35" s="11"/>
      <c r="D35" s="11"/>
      <c r="E35" s="11"/>
      <c r="F35" s="11"/>
      <c r="G35" s="12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  <c r="S35" s="12"/>
      <c r="T35" s="12"/>
      <c r="U35" s="93"/>
      <c r="V35" s="302"/>
      <c r="W35" s="292"/>
      <c r="X35" s="292"/>
      <c r="Y35" s="293"/>
      <c r="Z35" s="282"/>
      <c r="AA35" s="280"/>
      <c r="AB35" s="280"/>
      <c r="AC35" s="280"/>
      <c r="AD35" s="280"/>
      <c r="AE35" s="280"/>
      <c r="AF35" s="280"/>
      <c r="AG35" s="280"/>
      <c r="AH35" s="280"/>
      <c r="AI35" s="280"/>
      <c r="AJ35" s="306"/>
      <c r="AK35" s="306"/>
      <c r="AL35" s="106"/>
      <c r="AM35" s="96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38"/>
      <c r="AY35" s="38"/>
      <c r="AZ35" s="108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12"/>
      <c r="BN35" s="18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9"/>
      <c r="CG35" s="23"/>
      <c r="CH35" s="18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1"/>
      <c r="CT35" s="11"/>
      <c r="CU35" s="11"/>
      <c r="CV35" s="11"/>
      <c r="CW35" s="11"/>
    </row>
    <row r="36" spans="1:101" ht="3.75" customHeight="1">
      <c r="A36" s="89"/>
      <c r="B36" s="23"/>
      <c r="C36" s="23"/>
      <c r="D36" s="31"/>
      <c r="E36" s="31"/>
      <c r="F36" s="31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89"/>
      <c r="V36" s="303"/>
      <c r="W36" s="304"/>
      <c r="X36" s="304"/>
      <c r="Y36" s="305"/>
      <c r="Z36" s="282"/>
      <c r="AA36" s="280"/>
      <c r="AB36" s="280"/>
      <c r="AC36" s="280"/>
      <c r="AD36" s="280"/>
      <c r="AE36" s="280"/>
      <c r="AF36" s="280"/>
      <c r="AG36" s="280"/>
      <c r="AH36" s="280"/>
      <c r="AI36" s="280"/>
      <c r="AJ36" s="306"/>
      <c r="AK36" s="306"/>
      <c r="AL36" s="107"/>
      <c r="AM36" s="96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38"/>
      <c r="AY36" s="38"/>
      <c r="AZ36" s="108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12"/>
      <c r="BN36" s="18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9"/>
      <c r="CG36" s="18"/>
      <c r="CH36" s="18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1"/>
      <c r="CT36" s="11"/>
      <c r="CU36" s="11"/>
      <c r="CV36" s="11"/>
      <c r="CW36" s="11"/>
    </row>
    <row r="37" spans="1:101" ht="3.75" customHeight="1">
      <c r="A37" s="89"/>
      <c r="B37" s="23"/>
      <c r="C37" s="23"/>
      <c r="D37" s="31"/>
      <c r="E37" s="31"/>
      <c r="F37" s="31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89"/>
      <c r="V37" s="30"/>
      <c r="W37" s="30"/>
      <c r="X37" s="14"/>
      <c r="Y37" s="1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28"/>
      <c r="AK37" s="27"/>
      <c r="AL37" s="107"/>
      <c r="AM37" s="96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38"/>
      <c r="AY37" s="38"/>
      <c r="AZ37" s="108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12"/>
      <c r="BN37" s="18"/>
      <c r="BO37" s="17"/>
      <c r="BP37" s="17"/>
      <c r="BQ37" s="17"/>
      <c r="BR37" s="17"/>
      <c r="BS37" s="17"/>
      <c r="CF37" s="19"/>
      <c r="CG37" s="18"/>
      <c r="CH37" s="18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1"/>
      <c r="CT37" s="11"/>
      <c r="CU37" s="11"/>
      <c r="CV37" s="11"/>
      <c r="CW37" s="11"/>
    </row>
    <row r="38" spans="1:101" ht="3.75" customHeight="1">
      <c r="A38" s="89"/>
      <c r="B38" s="23"/>
      <c r="C38" s="23"/>
      <c r="D38" s="31"/>
      <c r="E38" s="31"/>
      <c r="F38" s="31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89"/>
      <c r="V38" s="30"/>
      <c r="W38" s="30"/>
      <c r="X38" s="12"/>
      <c r="Y38" s="1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28"/>
      <c r="AK38" s="27"/>
      <c r="AL38" s="107"/>
      <c r="AM38" s="96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38"/>
      <c r="AY38" s="38"/>
      <c r="AZ38" s="108"/>
      <c r="BA38" s="25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8"/>
      <c r="BO38" s="17"/>
      <c r="BP38" s="17"/>
      <c r="BQ38" s="17"/>
      <c r="BR38" s="17"/>
      <c r="BS38" s="17"/>
      <c r="CF38" s="19"/>
      <c r="CG38" s="18"/>
      <c r="CH38" s="18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1"/>
      <c r="CT38" s="11"/>
      <c r="CU38" s="11"/>
      <c r="CV38" s="11"/>
      <c r="CW38" s="11"/>
    </row>
    <row r="39" spans="1:101" ht="3.75" customHeight="1">
      <c r="A39" s="89"/>
      <c r="B39" s="23"/>
      <c r="C39" s="23"/>
      <c r="D39" s="31"/>
      <c r="E39" s="31"/>
      <c r="F39" s="31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89"/>
      <c r="V39" s="30"/>
      <c r="W39" s="30"/>
      <c r="X39" s="12"/>
      <c r="Y39" s="1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28"/>
      <c r="AK39" s="27"/>
      <c r="AL39" s="107"/>
      <c r="AM39" s="96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38"/>
      <c r="AY39" s="38"/>
      <c r="AZ39" s="108"/>
      <c r="BA39" s="25"/>
      <c r="BB39" s="299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1"/>
      <c r="BN39" s="18"/>
      <c r="BO39" s="17"/>
      <c r="BP39" s="17"/>
      <c r="BQ39" s="17"/>
      <c r="BR39" s="17"/>
      <c r="BS39" s="17"/>
      <c r="CF39" s="19"/>
      <c r="CG39" s="18"/>
      <c r="CH39" s="18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1"/>
      <c r="CT39" s="11"/>
      <c r="CU39" s="11"/>
      <c r="CV39" s="11"/>
      <c r="CW39" s="11"/>
    </row>
    <row r="40" spans="1:101" ht="15" customHeight="1">
      <c r="A40" s="90"/>
      <c r="B40" s="11"/>
      <c r="C40" s="11"/>
      <c r="D40" s="11"/>
      <c r="E40" s="11"/>
      <c r="F40" s="11"/>
      <c r="G40" s="12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2"/>
      <c r="S40" s="12"/>
      <c r="T40" s="12"/>
      <c r="U40" s="93"/>
      <c r="V40" s="12"/>
      <c r="W40" s="29"/>
      <c r="X40" s="12"/>
      <c r="Y40" s="1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28"/>
      <c r="AK40" s="27"/>
      <c r="AL40" s="107"/>
      <c r="AM40" s="96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38"/>
      <c r="AY40" s="38"/>
      <c r="AZ40" s="108"/>
      <c r="BA40" s="25"/>
      <c r="BB40" s="30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3"/>
      <c r="BN40" s="18"/>
      <c r="BO40" s="17"/>
      <c r="BP40" s="17"/>
      <c r="BQ40" s="17"/>
      <c r="BR40" s="17"/>
      <c r="BS40" s="17"/>
      <c r="CF40" s="19"/>
      <c r="CG40" s="18"/>
      <c r="CH40" s="18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1"/>
      <c r="CT40" s="11"/>
      <c r="CU40" s="11"/>
      <c r="CV40" s="11"/>
      <c r="CW40" s="11"/>
    </row>
    <row r="41" spans="1:101" ht="3.75" customHeight="1">
      <c r="A41" s="90"/>
      <c r="B41" s="11"/>
      <c r="C41" s="11"/>
      <c r="D41" s="11"/>
      <c r="E41" s="11"/>
      <c r="F41" s="11"/>
      <c r="G41" s="1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2"/>
      <c r="S41" s="12"/>
      <c r="T41" s="12"/>
      <c r="U41" s="93"/>
      <c r="V41" s="12"/>
      <c r="W41" s="29"/>
      <c r="X41" s="12"/>
      <c r="Y41" s="1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28"/>
      <c r="AK41" s="27"/>
      <c r="AL41" s="107"/>
      <c r="AM41" s="96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38"/>
      <c r="AY41" s="38"/>
      <c r="AZ41" s="108"/>
      <c r="BA41" s="15"/>
      <c r="BB41" s="30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3"/>
      <c r="BN41" s="18"/>
      <c r="BO41" s="17"/>
      <c r="BP41" s="17"/>
      <c r="BQ41" s="17"/>
      <c r="BR41" s="17"/>
      <c r="BS41" s="17"/>
      <c r="CF41" s="19"/>
      <c r="CG41" s="18"/>
      <c r="CH41" s="18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1"/>
      <c r="CT41" s="11"/>
      <c r="CU41" s="11"/>
      <c r="CV41" s="11"/>
      <c r="CW41" s="11"/>
    </row>
    <row r="42" spans="1:101" ht="3.75" customHeight="1">
      <c r="A42" s="89"/>
      <c r="B42" s="23"/>
      <c r="C42" s="23"/>
      <c r="D42" s="31"/>
      <c r="E42" s="31"/>
      <c r="F42" s="31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89"/>
      <c r="V42" s="30"/>
      <c r="W42" s="30"/>
      <c r="X42" s="12"/>
      <c r="Y42" s="1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28"/>
      <c r="AK42" s="27"/>
      <c r="AL42" s="107"/>
      <c r="AM42" s="96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38"/>
      <c r="AY42" s="38"/>
      <c r="AZ42" s="108"/>
      <c r="BA42" s="12"/>
      <c r="BB42" s="303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5"/>
      <c r="BN42" s="18"/>
      <c r="BO42" s="17"/>
      <c r="BP42" s="17"/>
      <c r="BQ42" s="17"/>
      <c r="BR42" s="17"/>
      <c r="BS42" s="17"/>
      <c r="CF42" s="19"/>
      <c r="CG42" s="18"/>
      <c r="CH42" s="18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1"/>
      <c r="CT42" s="11"/>
      <c r="CU42" s="11"/>
      <c r="CV42" s="11"/>
      <c r="CW42" s="11"/>
    </row>
    <row r="43" spans="1:101" ht="3.75" customHeight="1">
      <c r="A43" s="89"/>
      <c r="B43" s="23"/>
      <c r="C43" s="23"/>
      <c r="D43" s="31"/>
      <c r="E43" s="31"/>
      <c r="F43" s="3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89"/>
      <c r="V43" s="30"/>
      <c r="W43" s="30"/>
      <c r="X43" s="12"/>
      <c r="Y43" s="1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28"/>
      <c r="AK43" s="27"/>
      <c r="AL43" s="107"/>
      <c r="AM43" s="96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38"/>
      <c r="AY43" s="38"/>
      <c r="AZ43" s="108"/>
      <c r="BA43" s="12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12"/>
      <c r="BN43" s="18"/>
      <c r="BO43" s="17"/>
      <c r="BP43" s="17"/>
      <c r="BQ43" s="17"/>
      <c r="BR43" s="17"/>
      <c r="BS43" s="17"/>
      <c r="CF43" s="19"/>
      <c r="CG43" s="18"/>
      <c r="CH43" s="18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1"/>
      <c r="CT43" s="11"/>
      <c r="CU43" s="11"/>
      <c r="CV43" s="11"/>
      <c r="CW43" s="11"/>
    </row>
    <row r="44" spans="1:101" ht="3.75" customHeight="1">
      <c r="A44" s="89"/>
      <c r="B44" s="23"/>
      <c r="C44" s="23"/>
      <c r="D44" s="31"/>
      <c r="E44" s="31"/>
      <c r="F44" s="31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89"/>
      <c r="V44" s="30"/>
      <c r="W44" s="30"/>
      <c r="X44" s="14"/>
      <c r="Y44" s="1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28"/>
      <c r="AK44" s="27"/>
      <c r="AL44" s="107"/>
      <c r="AM44" s="96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38"/>
      <c r="AY44" s="38"/>
      <c r="AZ44" s="108"/>
      <c r="BA44" s="12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13"/>
      <c r="CF44" s="19"/>
      <c r="CG44" s="18"/>
      <c r="CH44" s="18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1"/>
      <c r="CT44" s="11"/>
      <c r="CU44" s="11"/>
      <c r="CV44" s="11"/>
      <c r="CW44" s="11"/>
    </row>
    <row r="45" spans="1:101" ht="3.75" customHeight="1">
      <c r="A45" s="89"/>
      <c r="B45" s="23"/>
      <c r="C45" s="23"/>
      <c r="D45" s="31"/>
      <c r="E45" s="31"/>
      <c r="F45" s="31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89" t="str">
        <f>V45&amp;" "&amp;Z45</f>
        <v>1. B </v>
      </c>
      <c r="V45" s="281" t="s">
        <v>10</v>
      </c>
      <c r="W45" s="281"/>
      <c r="X45" s="281"/>
      <c r="Y45" s="281"/>
      <c r="Z45" s="282"/>
      <c r="AA45" s="280"/>
      <c r="AB45" s="280"/>
      <c r="AC45" s="280"/>
      <c r="AD45" s="280"/>
      <c r="AE45" s="280"/>
      <c r="AF45" s="280"/>
      <c r="AG45" s="280"/>
      <c r="AH45" s="280"/>
      <c r="AI45" s="280"/>
      <c r="AJ45" s="283"/>
      <c r="AK45" s="283"/>
      <c r="AL45" s="107"/>
      <c r="AM45" s="96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38"/>
      <c r="AY45" s="38"/>
      <c r="AZ45" s="108"/>
      <c r="BA45" s="12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CF45" s="19"/>
      <c r="CG45" s="18"/>
      <c r="CH45" s="18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1"/>
      <c r="CT45" s="11"/>
      <c r="CU45" s="11"/>
      <c r="CV45" s="11"/>
      <c r="CW45" s="11"/>
    </row>
    <row r="46" spans="1:101" ht="15" customHeight="1">
      <c r="A46" s="90"/>
      <c r="B46" s="11"/>
      <c r="C46" s="11"/>
      <c r="D46" s="11"/>
      <c r="E46" s="11"/>
      <c r="F46" s="11"/>
      <c r="G46" s="12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12"/>
      <c r="S46" s="12"/>
      <c r="T46" s="12"/>
      <c r="U46" s="93"/>
      <c r="V46" s="281"/>
      <c r="W46" s="281"/>
      <c r="X46" s="281"/>
      <c r="Y46" s="281"/>
      <c r="Z46" s="282"/>
      <c r="AA46" s="280"/>
      <c r="AB46" s="280"/>
      <c r="AC46" s="280"/>
      <c r="AD46" s="280"/>
      <c r="AE46" s="280"/>
      <c r="AF46" s="280"/>
      <c r="AG46" s="280"/>
      <c r="AH46" s="280"/>
      <c r="AI46" s="280"/>
      <c r="AJ46" s="283"/>
      <c r="AK46" s="283"/>
      <c r="AL46" s="107"/>
      <c r="AM46" s="96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38"/>
      <c r="AY46" s="38"/>
      <c r="AZ46" s="108"/>
      <c r="BA46" s="12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CF46" s="19"/>
      <c r="CG46" s="18"/>
      <c r="CH46" s="18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1"/>
      <c r="CT46" s="11"/>
      <c r="CU46" s="11"/>
      <c r="CV46" s="11"/>
      <c r="CW46" s="11"/>
    </row>
    <row r="47" spans="1:101" ht="3.75" customHeight="1">
      <c r="A47" s="90"/>
      <c r="B47" s="11"/>
      <c r="C47" s="11"/>
      <c r="D47" s="11"/>
      <c r="E47" s="11"/>
      <c r="F47" s="11"/>
      <c r="G47" s="12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2"/>
      <c r="S47" s="12"/>
      <c r="T47" s="12"/>
      <c r="U47" s="93"/>
      <c r="V47" s="281"/>
      <c r="W47" s="281"/>
      <c r="X47" s="281"/>
      <c r="Y47" s="281"/>
      <c r="Z47" s="282"/>
      <c r="AA47" s="280"/>
      <c r="AB47" s="280"/>
      <c r="AC47" s="280"/>
      <c r="AD47" s="280"/>
      <c r="AE47" s="280"/>
      <c r="AF47" s="280"/>
      <c r="AG47" s="280"/>
      <c r="AH47" s="280"/>
      <c r="AI47" s="280"/>
      <c r="AJ47" s="283"/>
      <c r="AK47" s="283"/>
      <c r="AL47" s="284"/>
      <c r="AM47" s="92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38"/>
      <c r="AY47" s="38"/>
      <c r="AZ47" s="105"/>
      <c r="BA47" s="12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CF47" s="19"/>
      <c r="CG47" s="18"/>
      <c r="CH47" s="18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1"/>
      <c r="CT47" s="11"/>
      <c r="CU47" s="11"/>
      <c r="CV47" s="11"/>
      <c r="CW47" s="11"/>
    </row>
    <row r="48" spans="1:101" ht="3.75" customHeight="1">
      <c r="A48" s="89"/>
      <c r="B48" s="23"/>
      <c r="C48" s="23"/>
      <c r="D48" s="31"/>
      <c r="E48" s="31"/>
      <c r="F48" s="3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89"/>
      <c r="V48" s="281"/>
      <c r="W48" s="281"/>
      <c r="X48" s="281"/>
      <c r="Y48" s="281"/>
      <c r="Z48" s="282"/>
      <c r="AA48" s="280"/>
      <c r="AB48" s="280"/>
      <c r="AC48" s="280"/>
      <c r="AD48" s="280"/>
      <c r="AE48" s="280"/>
      <c r="AF48" s="280"/>
      <c r="AG48" s="280"/>
      <c r="AH48" s="280"/>
      <c r="AI48" s="280"/>
      <c r="AJ48" s="283"/>
      <c r="AK48" s="283"/>
      <c r="AL48" s="284"/>
      <c r="AM48" s="92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38"/>
      <c r="AY48" s="38"/>
      <c r="AZ48" s="105"/>
      <c r="BA48" s="12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CF48" s="19"/>
      <c r="CG48" s="18"/>
      <c r="CH48" s="18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1"/>
      <c r="CT48" s="11"/>
      <c r="CU48" s="11"/>
      <c r="CV48" s="11"/>
      <c r="CW48" s="11"/>
    </row>
    <row r="49" spans="1:101" ht="3.75" customHeight="1">
      <c r="A49" s="89"/>
      <c r="B49" s="23"/>
      <c r="C49" s="23"/>
      <c r="D49" s="31"/>
      <c r="E49" s="31"/>
      <c r="F49" s="31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89"/>
      <c r="V49" s="30"/>
      <c r="W49" s="30"/>
      <c r="X49" s="14"/>
      <c r="Y49" s="12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8"/>
      <c r="AK49" s="27"/>
      <c r="AL49" s="284"/>
      <c r="AM49" s="92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6"/>
      <c r="AY49" s="36"/>
      <c r="AZ49" s="105"/>
      <c r="BA49" s="12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CF49" s="19"/>
      <c r="CG49" s="18"/>
      <c r="CH49" s="18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1"/>
      <c r="CT49" s="11"/>
      <c r="CU49" s="11"/>
      <c r="CV49" s="11"/>
      <c r="CW49" s="11"/>
    </row>
    <row r="50" spans="1:101" ht="3.75" customHeight="1">
      <c r="A50" s="89"/>
      <c r="B50" s="23"/>
      <c r="C50" s="23"/>
      <c r="D50" s="31"/>
      <c r="E50" s="31"/>
      <c r="F50" s="3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89"/>
      <c r="V50" s="30"/>
      <c r="W50" s="30"/>
      <c r="X50" s="12"/>
      <c r="Y50" s="12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8"/>
      <c r="AK50" s="27"/>
      <c r="AL50" s="105"/>
      <c r="AM50" s="92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35"/>
      <c r="AY50" s="34"/>
      <c r="AZ50" s="298"/>
      <c r="BA50" s="12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CF50" s="19"/>
      <c r="CG50" s="18"/>
      <c r="CH50" s="18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1"/>
      <c r="CT50" s="11"/>
      <c r="CU50" s="11"/>
      <c r="CV50" s="11"/>
      <c r="CW50" s="11"/>
    </row>
    <row r="51" spans="1:101" ht="3.75" customHeight="1">
      <c r="A51" s="89"/>
      <c r="B51" s="23"/>
      <c r="C51" s="23"/>
      <c r="D51" s="31"/>
      <c r="E51" s="31"/>
      <c r="F51" s="31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89"/>
      <c r="V51" s="30"/>
      <c r="W51" s="30"/>
      <c r="X51" s="12"/>
      <c r="Y51" s="12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8"/>
      <c r="AK51" s="27"/>
      <c r="AL51" s="105"/>
      <c r="AM51" s="89" t="str">
        <f>AN51&amp;" "&amp;AO51</f>
        <v>2. Finalist </v>
      </c>
      <c r="AN51" s="332" t="s">
        <v>43</v>
      </c>
      <c r="AO51" s="288"/>
      <c r="AP51" s="289"/>
      <c r="AQ51" s="289"/>
      <c r="AR51" s="289"/>
      <c r="AS51" s="289"/>
      <c r="AT51" s="289"/>
      <c r="AU51" s="289"/>
      <c r="AV51" s="289"/>
      <c r="AW51" s="290"/>
      <c r="AX51" s="297"/>
      <c r="AY51" s="297"/>
      <c r="AZ51" s="298"/>
      <c r="BA51" s="12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CF51" s="19"/>
      <c r="CG51" s="18"/>
      <c r="CH51" s="18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1"/>
      <c r="CT51" s="11"/>
      <c r="CU51" s="11"/>
      <c r="CV51" s="11"/>
      <c r="CW51" s="11"/>
    </row>
    <row r="52" spans="1:101" ht="3.75" customHeight="1">
      <c r="A52" s="91"/>
      <c r="B52" s="11"/>
      <c r="C52" s="11"/>
      <c r="D52" s="11"/>
      <c r="E52" s="11"/>
      <c r="F52" s="11"/>
      <c r="G52" s="12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12"/>
      <c r="S52" s="12"/>
      <c r="T52" s="12"/>
      <c r="U52" s="93"/>
      <c r="V52" s="12"/>
      <c r="W52" s="29"/>
      <c r="X52" s="12"/>
      <c r="Y52" s="12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8"/>
      <c r="AK52" s="27"/>
      <c r="AL52" s="105"/>
      <c r="AM52" s="92"/>
      <c r="AN52" s="332"/>
      <c r="AO52" s="291"/>
      <c r="AP52" s="292"/>
      <c r="AQ52" s="292"/>
      <c r="AR52" s="292"/>
      <c r="AS52" s="292"/>
      <c r="AT52" s="292"/>
      <c r="AU52" s="292"/>
      <c r="AV52" s="292"/>
      <c r="AW52" s="293"/>
      <c r="AX52" s="297"/>
      <c r="AY52" s="297"/>
      <c r="AZ52" s="298"/>
      <c r="BA52" s="12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CF52" s="19"/>
      <c r="CG52" s="18"/>
      <c r="CH52" s="18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1"/>
      <c r="CT52" s="11"/>
      <c r="CU52" s="11"/>
      <c r="CV52" s="11"/>
      <c r="CW52" s="11"/>
    </row>
    <row r="53" spans="1:101" ht="15" customHeight="1">
      <c r="A53" s="91"/>
      <c r="B53" s="11"/>
      <c r="C53" s="11"/>
      <c r="D53" s="11"/>
      <c r="E53" s="11"/>
      <c r="F53" s="11"/>
      <c r="G53" s="12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2"/>
      <c r="S53" s="12"/>
      <c r="T53" s="12"/>
      <c r="U53" s="93"/>
      <c r="V53" s="12"/>
      <c r="W53" s="29"/>
      <c r="X53" s="12"/>
      <c r="Y53" s="12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8"/>
      <c r="AK53" s="27"/>
      <c r="AL53" s="105"/>
      <c r="AM53" s="97"/>
      <c r="AN53" s="332"/>
      <c r="AO53" s="291"/>
      <c r="AP53" s="292"/>
      <c r="AQ53" s="292"/>
      <c r="AR53" s="292"/>
      <c r="AS53" s="292"/>
      <c r="AT53" s="292"/>
      <c r="AU53" s="292"/>
      <c r="AV53" s="292"/>
      <c r="AW53" s="293"/>
      <c r="AX53" s="297"/>
      <c r="AY53" s="297"/>
      <c r="AZ53" s="25"/>
      <c r="BA53" s="12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CF53" s="19"/>
      <c r="CG53" s="18"/>
      <c r="CH53" s="18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1"/>
      <c r="CT53" s="11"/>
      <c r="CU53" s="11"/>
      <c r="CV53" s="11"/>
      <c r="CW53" s="11"/>
    </row>
    <row r="54" spans="1:101" ht="3.75" customHeight="1">
      <c r="A54" s="91"/>
      <c r="B54" s="23"/>
      <c r="C54" s="23"/>
      <c r="D54" s="31"/>
      <c r="E54" s="31"/>
      <c r="F54" s="31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89"/>
      <c r="V54" s="30"/>
      <c r="W54" s="30"/>
      <c r="X54" s="12"/>
      <c r="Y54" s="12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8"/>
      <c r="AK54" s="27"/>
      <c r="AL54" s="105"/>
      <c r="AM54" s="92"/>
      <c r="AN54" s="332"/>
      <c r="AO54" s="294"/>
      <c r="AP54" s="295"/>
      <c r="AQ54" s="295"/>
      <c r="AR54" s="295"/>
      <c r="AS54" s="295"/>
      <c r="AT54" s="295"/>
      <c r="AU54" s="295"/>
      <c r="AV54" s="295"/>
      <c r="AW54" s="296"/>
      <c r="AX54" s="297"/>
      <c r="AY54" s="297"/>
      <c r="AZ54" s="25"/>
      <c r="BA54" s="12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CF54" s="19"/>
      <c r="CG54" s="18"/>
      <c r="CH54" s="18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1"/>
      <c r="CT54" s="11"/>
      <c r="CU54" s="11"/>
      <c r="CV54" s="11"/>
      <c r="CW54" s="11"/>
    </row>
    <row r="55" spans="1:101" ht="3.75" customHeight="1">
      <c r="A55" s="91"/>
      <c r="B55" s="23"/>
      <c r="C55" s="23"/>
      <c r="D55" s="31"/>
      <c r="E55" s="31"/>
      <c r="F55" s="31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89"/>
      <c r="V55" s="30"/>
      <c r="W55" s="30"/>
      <c r="X55" s="12"/>
      <c r="Y55" s="12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8"/>
      <c r="AK55" s="27"/>
      <c r="AL55" s="105"/>
      <c r="AM55" s="92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7"/>
      <c r="AZ55" s="25"/>
      <c r="BA55" s="12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CF55" s="22"/>
      <c r="CG55" s="18"/>
      <c r="CH55" s="18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11"/>
      <c r="CT55" s="11"/>
      <c r="CU55" s="11"/>
      <c r="CV55" s="11"/>
      <c r="CW55" s="11"/>
    </row>
    <row r="56" spans="1:101" ht="3.75" customHeight="1">
      <c r="A56" s="91"/>
      <c r="B56" s="23"/>
      <c r="C56" s="23"/>
      <c r="D56" s="31"/>
      <c r="E56" s="31"/>
      <c r="F56" s="31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89"/>
      <c r="V56" s="30"/>
      <c r="W56" s="30"/>
      <c r="X56" s="14"/>
      <c r="Y56" s="12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8"/>
      <c r="AK56" s="27"/>
      <c r="AL56" s="298"/>
      <c r="AM56" s="92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7"/>
      <c r="AZ56" s="25"/>
      <c r="BA56" s="12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CD56" s="23"/>
      <c r="CE56" s="17"/>
      <c r="CF56" s="22"/>
      <c r="CG56" s="18"/>
      <c r="CH56" s="18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11"/>
      <c r="CT56" s="11"/>
      <c r="CU56" s="11"/>
      <c r="CV56" s="11"/>
      <c r="CW56" s="11"/>
    </row>
    <row r="57" spans="1:101" ht="3.75" customHeight="1">
      <c r="A57" s="91"/>
      <c r="B57" s="23"/>
      <c r="C57" s="23"/>
      <c r="D57" s="31"/>
      <c r="E57" s="31"/>
      <c r="F57" s="31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89" t="str">
        <f>V57&amp;" "&amp;Z57</f>
        <v>2. A </v>
      </c>
      <c r="V57" s="281" t="s">
        <v>67</v>
      </c>
      <c r="W57" s="281"/>
      <c r="X57" s="281"/>
      <c r="Y57" s="281"/>
      <c r="Z57" s="299"/>
      <c r="AA57" s="300"/>
      <c r="AB57" s="300"/>
      <c r="AC57" s="300"/>
      <c r="AD57" s="300"/>
      <c r="AE57" s="300"/>
      <c r="AF57" s="300"/>
      <c r="AG57" s="300"/>
      <c r="AH57" s="300"/>
      <c r="AI57" s="301"/>
      <c r="AJ57" s="283"/>
      <c r="AK57" s="283"/>
      <c r="AL57" s="298"/>
      <c r="AM57" s="92"/>
      <c r="AN57" s="339" t="s">
        <v>112</v>
      </c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341"/>
      <c r="AZ57" s="12"/>
      <c r="BA57" s="12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CD57" s="23"/>
      <c r="CE57" s="17"/>
      <c r="CF57" s="22"/>
      <c r="CG57" s="18"/>
      <c r="CH57" s="18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11"/>
      <c r="CT57" s="11"/>
      <c r="CU57" s="11"/>
      <c r="CV57" s="11"/>
      <c r="CW57" s="11"/>
    </row>
    <row r="58" spans="1:101" ht="3.75" customHeight="1">
      <c r="A58" s="91"/>
      <c r="B58" s="11"/>
      <c r="C58" s="11"/>
      <c r="D58" s="11"/>
      <c r="E58" s="11"/>
      <c r="F58" s="11"/>
      <c r="G58" s="12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2"/>
      <c r="S58" s="12"/>
      <c r="T58" s="12"/>
      <c r="U58" s="93"/>
      <c r="V58" s="281"/>
      <c r="W58" s="281"/>
      <c r="X58" s="281"/>
      <c r="Y58" s="281"/>
      <c r="Z58" s="302"/>
      <c r="AA58" s="292"/>
      <c r="AB58" s="292"/>
      <c r="AC58" s="292"/>
      <c r="AD58" s="292"/>
      <c r="AE58" s="292"/>
      <c r="AF58" s="292"/>
      <c r="AG58" s="292"/>
      <c r="AH58" s="292"/>
      <c r="AI58" s="293"/>
      <c r="AJ58" s="283"/>
      <c r="AK58" s="283"/>
      <c r="AL58" s="298"/>
      <c r="AM58" s="92"/>
      <c r="AN58" s="342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4"/>
      <c r="AZ58" s="33"/>
      <c r="BA58" s="3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CD58" s="23"/>
      <c r="CE58" s="17"/>
      <c r="CF58" s="22"/>
      <c r="CG58" s="18"/>
      <c r="CH58" s="18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11"/>
      <c r="CT58" s="11"/>
      <c r="CU58" s="11"/>
      <c r="CV58" s="11"/>
      <c r="CW58" s="11"/>
    </row>
    <row r="59" spans="1:101" ht="3.75" customHeight="1">
      <c r="A59" s="91"/>
      <c r="B59" s="11"/>
      <c r="C59" s="11"/>
      <c r="D59" s="11"/>
      <c r="E59" s="11"/>
      <c r="F59" s="11"/>
      <c r="G59" s="12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2"/>
      <c r="S59" s="12"/>
      <c r="T59" s="12"/>
      <c r="U59" s="93"/>
      <c r="V59" s="281"/>
      <c r="W59" s="281"/>
      <c r="X59" s="281"/>
      <c r="Y59" s="281"/>
      <c r="Z59" s="302"/>
      <c r="AA59" s="292"/>
      <c r="AB59" s="292"/>
      <c r="AC59" s="292"/>
      <c r="AD59" s="292"/>
      <c r="AE59" s="292"/>
      <c r="AF59" s="292"/>
      <c r="AG59" s="292"/>
      <c r="AH59" s="292"/>
      <c r="AI59" s="293"/>
      <c r="AJ59" s="283"/>
      <c r="AK59" s="283"/>
      <c r="AL59" s="25"/>
      <c r="AM59" s="92"/>
      <c r="AN59" s="342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4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CD59" s="18"/>
      <c r="CE59" s="18"/>
      <c r="CF59" s="19"/>
      <c r="CG59" s="18"/>
      <c r="CH59" s="18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1"/>
      <c r="CT59" s="11"/>
      <c r="CU59" s="11"/>
      <c r="CV59" s="11"/>
      <c r="CW59" s="11"/>
    </row>
    <row r="60" spans="1:101" ht="15" customHeight="1">
      <c r="A60" s="91"/>
      <c r="B60" s="23"/>
      <c r="C60" s="23"/>
      <c r="D60" s="31"/>
      <c r="E60" s="31"/>
      <c r="F60" s="31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89"/>
      <c r="V60" s="281"/>
      <c r="W60" s="281"/>
      <c r="X60" s="281"/>
      <c r="Y60" s="281"/>
      <c r="Z60" s="303"/>
      <c r="AA60" s="304"/>
      <c r="AB60" s="304"/>
      <c r="AC60" s="304"/>
      <c r="AD60" s="304"/>
      <c r="AE60" s="304"/>
      <c r="AF60" s="304"/>
      <c r="AG60" s="304"/>
      <c r="AH60" s="304"/>
      <c r="AI60" s="305"/>
      <c r="AJ60" s="283"/>
      <c r="AK60" s="283"/>
      <c r="AL60" s="25"/>
      <c r="AM60" s="98"/>
      <c r="AN60" s="342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4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CD60" s="18"/>
      <c r="CE60" s="18"/>
      <c r="CF60" s="19"/>
      <c r="CG60" s="18"/>
      <c r="CH60" s="18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1"/>
      <c r="CT60" s="11"/>
      <c r="CU60" s="11"/>
      <c r="CV60" s="11"/>
      <c r="CW60" s="11"/>
    </row>
    <row r="61" spans="1:101" ht="3.75" customHeight="1">
      <c r="A61" s="91"/>
      <c r="B61" s="23"/>
      <c r="C61" s="23"/>
      <c r="D61" s="31"/>
      <c r="E61" s="31"/>
      <c r="F61" s="31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89"/>
      <c r="V61" s="30"/>
      <c r="W61" s="30"/>
      <c r="X61" s="14"/>
      <c r="Y61" s="12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28"/>
      <c r="AK61" s="27"/>
      <c r="AL61" s="25"/>
      <c r="AM61" s="92"/>
      <c r="AN61" s="342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4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CD61" s="18"/>
      <c r="CE61" s="18"/>
      <c r="CF61" s="19"/>
      <c r="CG61" s="18"/>
      <c r="CH61" s="18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1"/>
      <c r="CT61" s="11"/>
      <c r="CU61" s="11"/>
      <c r="CV61" s="11"/>
      <c r="CW61" s="11"/>
    </row>
    <row r="62" spans="1:101" ht="3.75" customHeight="1">
      <c r="A62" s="91"/>
      <c r="B62" s="23"/>
      <c r="C62" s="23"/>
      <c r="D62" s="31"/>
      <c r="E62" s="31"/>
      <c r="F62" s="31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89"/>
      <c r="V62" s="30"/>
      <c r="W62" s="30"/>
      <c r="X62" s="12"/>
      <c r="Y62" s="12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7"/>
      <c r="AL62" s="25"/>
      <c r="AM62" s="92"/>
      <c r="AN62" s="342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4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CD62" s="18"/>
      <c r="CE62" s="18"/>
      <c r="CF62" s="19"/>
      <c r="CG62" s="18"/>
      <c r="CH62" s="18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1"/>
      <c r="CT62" s="11"/>
      <c r="CU62" s="11"/>
      <c r="CV62" s="11"/>
      <c r="CW62" s="11"/>
    </row>
    <row r="63" spans="1:101" ht="3.75" customHeight="1">
      <c r="A63" s="91"/>
      <c r="B63" s="23"/>
      <c r="C63" s="23"/>
      <c r="D63" s="31"/>
      <c r="E63" s="31"/>
      <c r="F63" s="31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89"/>
      <c r="V63" s="30"/>
      <c r="W63" s="30"/>
      <c r="X63" s="12"/>
      <c r="Y63" s="12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7"/>
      <c r="AL63" s="25"/>
      <c r="AM63" s="92"/>
      <c r="AN63" s="342"/>
      <c r="AO63" s="343"/>
      <c r="AP63" s="343"/>
      <c r="AQ63" s="343"/>
      <c r="AR63" s="343"/>
      <c r="AS63" s="343"/>
      <c r="AT63" s="343"/>
      <c r="AU63" s="343"/>
      <c r="AV63" s="343"/>
      <c r="AW63" s="343"/>
      <c r="AX63" s="343"/>
      <c r="AY63" s="344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CD63" s="18"/>
      <c r="CE63" s="18"/>
      <c r="CF63" s="19"/>
      <c r="CG63" s="18"/>
      <c r="CH63" s="18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1"/>
      <c r="CT63" s="11"/>
      <c r="CU63" s="11"/>
      <c r="CV63" s="11"/>
      <c r="CW63" s="11"/>
    </row>
    <row r="64" spans="1:101" ht="3.75" customHeight="1">
      <c r="A64" s="91"/>
      <c r="B64" s="11"/>
      <c r="C64" s="11"/>
      <c r="D64" s="11"/>
      <c r="E64" s="11"/>
      <c r="F64" s="11"/>
      <c r="G64" s="12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12"/>
      <c r="S64" s="12"/>
      <c r="T64" s="12"/>
      <c r="U64" s="93"/>
      <c r="V64" s="12"/>
      <c r="W64" s="29"/>
      <c r="X64" s="12"/>
      <c r="Y64" s="12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7"/>
      <c r="AL64" s="25"/>
      <c r="AM64" s="92"/>
      <c r="AN64" s="342"/>
      <c r="AO64" s="343"/>
      <c r="AP64" s="343"/>
      <c r="AQ64" s="343"/>
      <c r="AR64" s="343"/>
      <c r="AS64" s="343"/>
      <c r="AT64" s="343"/>
      <c r="AU64" s="343"/>
      <c r="AV64" s="343"/>
      <c r="AW64" s="343"/>
      <c r="AX64" s="343"/>
      <c r="AY64" s="344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9"/>
      <c r="CG64" s="18"/>
      <c r="CH64" s="18"/>
      <c r="CI64" s="17"/>
      <c r="CJ64" s="17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</row>
    <row r="65" spans="7:101" ht="3.75" customHeight="1">
      <c r="G65" s="25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12"/>
      <c r="S65" s="12"/>
      <c r="T65" s="12"/>
      <c r="U65" s="93"/>
      <c r="V65" s="12"/>
      <c r="W65" s="27"/>
      <c r="X65" s="25"/>
      <c r="Y65" s="25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7"/>
      <c r="AL65" s="25"/>
      <c r="AM65" s="92"/>
      <c r="AN65" s="342"/>
      <c r="AO65" s="343"/>
      <c r="AP65" s="343"/>
      <c r="AQ65" s="343"/>
      <c r="AR65" s="343"/>
      <c r="AS65" s="343"/>
      <c r="AT65" s="343"/>
      <c r="AU65" s="343"/>
      <c r="AV65" s="343"/>
      <c r="AW65" s="343"/>
      <c r="AX65" s="343"/>
      <c r="AY65" s="344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9"/>
      <c r="CG65" s="18"/>
      <c r="CH65" s="18"/>
      <c r="CI65" s="17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</row>
    <row r="66" spans="7:101" ht="3.75" customHeight="1">
      <c r="G66" s="14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2"/>
      <c r="AM66" s="92"/>
      <c r="AN66" s="342"/>
      <c r="AO66" s="343"/>
      <c r="AP66" s="343"/>
      <c r="AQ66" s="343"/>
      <c r="AR66" s="343"/>
      <c r="AS66" s="343"/>
      <c r="AT66" s="343"/>
      <c r="AU66" s="343"/>
      <c r="AV66" s="343"/>
      <c r="AW66" s="343"/>
      <c r="AX66" s="343"/>
      <c r="AY66" s="344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9"/>
      <c r="CG66" s="18"/>
      <c r="CH66" s="18"/>
      <c r="CI66" s="17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</row>
    <row r="67" spans="7:101" ht="3.75" customHeight="1">
      <c r="G67" s="14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2"/>
      <c r="AM67" s="92"/>
      <c r="AN67" s="342"/>
      <c r="AO67" s="343"/>
      <c r="AP67" s="343"/>
      <c r="AQ67" s="343"/>
      <c r="AR67" s="343"/>
      <c r="AS67" s="343"/>
      <c r="AT67" s="343"/>
      <c r="AU67" s="343"/>
      <c r="AV67" s="343"/>
      <c r="AW67" s="343"/>
      <c r="AX67" s="343"/>
      <c r="AY67" s="344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9"/>
      <c r="CG67" s="18"/>
      <c r="CH67" s="18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</row>
    <row r="68" spans="7:101" ht="3.75" customHeight="1">
      <c r="G68" s="14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2"/>
      <c r="AM68" s="92"/>
      <c r="AN68" s="345"/>
      <c r="AO68" s="346"/>
      <c r="AP68" s="346"/>
      <c r="AQ68" s="346"/>
      <c r="AR68" s="346"/>
      <c r="AS68" s="346"/>
      <c r="AT68" s="346"/>
      <c r="AU68" s="346"/>
      <c r="AV68" s="346"/>
      <c r="AW68" s="346"/>
      <c r="AX68" s="346"/>
      <c r="AY68" s="347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9"/>
      <c r="CG68" s="18"/>
      <c r="CH68" s="18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</row>
    <row r="69" spans="7:101" ht="3.75" customHeight="1">
      <c r="G69" s="14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9"/>
      <c r="CG69" s="18"/>
      <c r="CH69" s="18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</row>
    <row r="70" spans="7:101" ht="3.75" customHeight="1">
      <c r="G70" s="25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26"/>
      <c r="AK70" s="13"/>
      <c r="AL70" s="13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9"/>
      <c r="CG70" s="18"/>
      <c r="CH70" s="18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</row>
    <row r="71" spans="7:101" ht="3.75" customHeight="1">
      <c r="G71" s="25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26"/>
      <c r="AK71" s="13"/>
      <c r="AL71" s="13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9"/>
      <c r="CG71" s="18"/>
      <c r="CH71" s="18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</row>
    <row r="72" spans="7:101" ht="3.75" customHeight="1">
      <c r="G72" s="1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6"/>
      <c r="AK72" s="13"/>
      <c r="AL72" s="13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9"/>
      <c r="CG72" s="18"/>
      <c r="CH72" s="18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</row>
    <row r="73" spans="1:101" ht="3.75" customHeight="1">
      <c r="A73" s="89" t="str">
        <f>B73&amp;" "&amp;N73</f>
        <v>3rd place finalist 1 </v>
      </c>
      <c r="B73" s="288" t="s">
        <v>45</v>
      </c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318"/>
      <c r="N73" s="288"/>
      <c r="O73" s="289"/>
      <c r="P73" s="289"/>
      <c r="Q73" s="289"/>
      <c r="R73" s="289"/>
      <c r="S73" s="289"/>
      <c r="T73" s="289"/>
      <c r="U73" s="290"/>
      <c r="V73" s="283"/>
      <c r="W73" s="283"/>
      <c r="X73" s="25"/>
      <c r="Y73" s="25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26"/>
      <c r="AK73" s="13"/>
      <c r="AL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4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9"/>
      <c r="CG73" s="18"/>
      <c r="CH73" s="18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</row>
    <row r="74" spans="2:101" ht="3.7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319"/>
      <c r="N74" s="291"/>
      <c r="O74" s="292"/>
      <c r="P74" s="292"/>
      <c r="Q74" s="292"/>
      <c r="R74" s="292"/>
      <c r="S74" s="292"/>
      <c r="T74" s="292"/>
      <c r="U74" s="293"/>
      <c r="V74" s="283"/>
      <c r="W74" s="283"/>
      <c r="X74" s="24"/>
      <c r="Y74" s="12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26"/>
      <c r="AK74" s="13"/>
      <c r="AL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4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9"/>
      <c r="CG74" s="18"/>
      <c r="CH74" s="18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</row>
    <row r="75" spans="2:101" ht="15" customHeight="1">
      <c r="B75" s="291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319"/>
      <c r="N75" s="291"/>
      <c r="O75" s="292"/>
      <c r="P75" s="292"/>
      <c r="Q75" s="292"/>
      <c r="R75" s="292"/>
      <c r="S75" s="292"/>
      <c r="T75" s="292"/>
      <c r="U75" s="293"/>
      <c r="V75" s="283"/>
      <c r="W75" s="283"/>
      <c r="X75" s="284"/>
      <c r="Y75" s="12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26"/>
      <c r="AK75" s="13"/>
      <c r="AL75" s="13"/>
      <c r="AN75" s="13"/>
      <c r="AO75" s="13"/>
      <c r="AP75" s="13"/>
      <c r="AQ75" s="13"/>
      <c r="AR75" s="13"/>
      <c r="AS75" s="13"/>
      <c r="AT75" s="13"/>
      <c r="AU75" s="321"/>
      <c r="AV75" s="321"/>
      <c r="AW75" s="321"/>
      <c r="AX75" s="321"/>
      <c r="AY75" s="321"/>
      <c r="AZ75" s="321"/>
      <c r="BA75" s="321"/>
      <c r="BB75" s="321"/>
      <c r="BC75" s="321"/>
      <c r="BD75" s="321"/>
      <c r="BE75" s="321"/>
      <c r="BF75" s="321"/>
      <c r="BG75" s="321"/>
      <c r="BH75" s="321"/>
      <c r="BI75" s="321"/>
      <c r="BJ75" s="321"/>
      <c r="BK75" s="321"/>
      <c r="BL75" s="321"/>
      <c r="BM75" s="321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9"/>
      <c r="CG75" s="18"/>
      <c r="CH75" s="18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</row>
    <row r="76" spans="2:101" ht="3.75" customHeight="1">
      <c r="B76" s="294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320"/>
      <c r="N76" s="294"/>
      <c r="O76" s="295"/>
      <c r="P76" s="295"/>
      <c r="Q76" s="295"/>
      <c r="R76" s="295"/>
      <c r="S76" s="295"/>
      <c r="T76" s="295"/>
      <c r="U76" s="296"/>
      <c r="V76" s="283"/>
      <c r="W76" s="283"/>
      <c r="X76" s="284"/>
      <c r="Y76" s="12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2"/>
      <c r="AK76" s="13"/>
      <c r="AL76" s="13"/>
      <c r="AN76" s="13"/>
      <c r="AO76" s="13"/>
      <c r="AP76" s="13"/>
      <c r="AQ76" s="13"/>
      <c r="AR76" s="13"/>
      <c r="AS76" s="13"/>
      <c r="AT76" s="13"/>
      <c r="AU76" s="321"/>
      <c r="AV76" s="321"/>
      <c r="AW76" s="321"/>
      <c r="AX76" s="321"/>
      <c r="AY76" s="321"/>
      <c r="AZ76" s="321"/>
      <c r="BA76" s="321"/>
      <c r="BB76" s="321"/>
      <c r="BC76" s="321"/>
      <c r="BD76" s="321"/>
      <c r="BE76" s="321"/>
      <c r="BF76" s="321"/>
      <c r="BG76" s="321"/>
      <c r="BH76" s="321"/>
      <c r="BI76" s="321"/>
      <c r="BJ76" s="321"/>
      <c r="BK76" s="321"/>
      <c r="BL76" s="321"/>
      <c r="BM76" s="321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9"/>
      <c r="CG76" s="18"/>
      <c r="CH76" s="18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</row>
    <row r="77" spans="7:101" ht="3.75" customHeight="1">
      <c r="G77" s="25"/>
      <c r="H77" s="13"/>
      <c r="I77" s="13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93"/>
      <c r="V77" s="12"/>
      <c r="W77" s="12"/>
      <c r="X77" s="284"/>
      <c r="Y77" s="12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12"/>
      <c r="AK77" s="13"/>
      <c r="AL77" s="13"/>
      <c r="AN77" s="13"/>
      <c r="AO77" s="13"/>
      <c r="AP77" s="13"/>
      <c r="AQ77" s="13"/>
      <c r="AR77" s="13"/>
      <c r="AS77" s="13"/>
      <c r="AT77" s="13"/>
      <c r="AU77" s="321"/>
      <c r="AV77" s="321"/>
      <c r="AW77" s="321"/>
      <c r="AX77" s="321"/>
      <c r="AY77" s="321"/>
      <c r="AZ77" s="321"/>
      <c r="BA77" s="321"/>
      <c r="BB77" s="321"/>
      <c r="BC77" s="321"/>
      <c r="BD77" s="321"/>
      <c r="BE77" s="321"/>
      <c r="BF77" s="321"/>
      <c r="BG77" s="321"/>
      <c r="BH77" s="321"/>
      <c r="BI77" s="321"/>
      <c r="BJ77" s="321"/>
      <c r="BK77" s="321"/>
      <c r="BL77" s="321"/>
      <c r="BM77" s="321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9"/>
      <c r="CG77" s="18"/>
      <c r="CH77" s="18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</row>
    <row r="78" spans="7:101" ht="3.75" customHeight="1">
      <c r="G78" s="14"/>
      <c r="H78" s="13"/>
      <c r="I78" s="13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93"/>
      <c r="V78" s="12"/>
      <c r="W78" s="12"/>
      <c r="X78" s="105"/>
      <c r="Y78" s="12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12"/>
      <c r="AK78" s="13"/>
      <c r="AL78" s="13"/>
      <c r="AN78" s="13"/>
      <c r="AO78" s="13"/>
      <c r="AP78" s="13"/>
      <c r="AQ78" s="13"/>
      <c r="AR78" s="13"/>
      <c r="AS78" s="13"/>
      <c r="AT78" s="13"/>
      <c r="AU78" s="321"/>
      <c r="AV78" s="321"/>
      <c r="AW78" s="321"/>
      <c r="AX78" s="321"/>
      <c r="AY78" s="321"/>
      <c r="AZ78" s="321"/>
      <c r="BA78" s="321"/>
      <c r="BB78" s="321"/>
      <c r="BC78" s="321"/>
      <c r="BD78" s="321"/>
      <c r="BE78" s="321"/>
      <c r="BF78" s="321"/>
      <c r="BG78" s="321"/>
      <c r="BH78" s="321"/>
      <c r="BI78" s="321"/>
      <c r="BJ78" s="321"/>
      <c r="BK78" s="321"/>
      <c r="BL78" s="321"/>
      <c r="BM78" s="321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9"/>
      <c r="CG78" s="23"/>
      <c r="CH78" s="18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</row>
    <row r="79" spans="7:101" ht="3.75" customHeight="1">
      <c r="G79" s="14"/>
      <c r="H79" s="323" t="s">
        <v>44</v>
      </c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5"/>
      <c r="V79" s="13"/>
      <c r="W79" s="13"/>
      <c r="X79" s="105"/>
      <c r="Y79" s="12"/>
      <c r="Z79" s="288"/>
      <c r="AA79" s="289"/>
      <c r="AB79" s="289"/>
      <c r="AC79" s="289"/>
      <c r="AD79" s="289"/>
      <c r="AE79" s="289"/>
      <c r="AF79" s="289"/>
      <c r="AG79" s="289"/>
      <c r="AH79" s="289"/>
      <c r="AI79" s="289"/>
      <c r="AJ79" s="318"/>
      <c r="AK79" s="13"/>
      <c r="AL79" s="13"/>
      <c r="AN79" s="13"/>
      <c r="AO79" s="13"/>
      <c r="AP79" s="13"/>
      <c r="AQ79" s="13"/>
      <c r="AR79" s="13"/>
      <c r="AS79" s="13"/>
      <c r="AT79" s="13"/>
      <c r="AU79" s="21"/>
      <c r="AV79" s="21"/>
      <c r="AW79" s="21"/>
      <c r="AX79" s="21"/>
      <c r="AY79" s="21"/>
      <c r="AZ79" s="21"/>
      <c r="BA79" s="21"/>
      <c r="BB79" s="21"/>
      <c r="BC79" s="21"/>
      <c r="BD79" s="25"/>
      <c r="BE79" s="25"/>
      <c r="BF79" s="25"/>
      <c r="BG79" s="25"/>
      <c r="BH79" s="25"/>
      <c r="BI79" s="12"/>
      <c r="BJ79" s="13"/>
      <c r="BK79" s="13"/>
      <c r="BL79" s="13"/>
      <c r="BM79" s="13"/>
      <c r="BZ79" s="23"/>
      <c r="CA79" s="23"/>
      <c r="CB79" s="23"/>
      <c r="CC79" s="23"/>
      <c r="CD79" s="23"/>
      <c r="CE79" s="22"/>
      <c r="CF79" s="22"/>
      <c r="CG79" s="23"/>
      <c r="CH79" s="18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</row>
    <row r="80" spans="7:101" ht="15" customHeight="1">
      <c r="G80" s="14"/>
      <c r="H80" s="326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8"/>
      <c r="V80" s="13"/>
      <c r="W80" s="13"/>
      <c r="X80" s="105"/>
      <c r="Y80" s="24"/>
      <c r="Z80" s="291"/>
      <c r="AA80" s="292"/>
      <c r="AB80" s="292"/>
      <c r="AC80" s="292"/>
      <c r="AD80" s="292"/>
      <c r="AE80" s="292"/>
      <c r="AF80" s="292"/>
      <c r="AG80" s="292"/>
      <c r="AH80" s="292"/>
      <c r="AI80" s="292"/>
      <c r="AJ80" s="319"/>
      <c r="AK80" s="13"/>
      <c r="AL80" s="13"/>
      <c r="AN80" s="13"/>
      <c r="AO80" s="13"/>
      <c r="AP80" s="13"/>
      <c r="AQ80" s="13"/>
      <c r="AR80" s="13"/>
      <c r="AS80" s="13"/>
      <c r="AT80" s="13"/>
      <c r="AU80" s="316"/>
      <c r="AV80" s="316"/>
      <c r="AW80" s="316"/>
      <c r="AX80" s="316"/>
      <c r="AY80" s="316"/>
      <c r="AZ80" s="316"/>
      <c r="BA80" s="316"/>
      <c r="BB80" s="316"/>
      <c r="BC80" s="316"/>
      <c r="BD80" s="316"/>
      <c r="BE80" s="316"/>
      <c r="BF80" s="316"/>
      <c r="BG80" s="316"/>
      <c r="BH80" s="316"/>
      <c r="BI80" s="316"/>
      <c r="BJ80" s="316"/>
      <c r="BK80" s="316"/>
      <c r="BL80" s="316"/>
      <c r="BM80" s="316"/>
      <c r="BZ80" s="23"/>
      <c r="CA80" s="23"/>
      <c r="CB80" s="23"/>
      <c r="CC80" s="23"/>
      <c r="CD80" s="23"/>
      <c r="CE80" s="22"/>
      <c r="CF80" s="22"/>
      <c r="CG80" s="23"/>
      <c r="CH80" s="18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</row>
    <row r="81" spans="7:101" ht="3.75" customHeight="1">
      <c r="G81" s="14"/>
      <c r="H81" s="326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8"/>
      <c r="V81" s="13"/>
      <c r="W81" s="13"/>
      <c r="X81" s="105"/>
      <c r="Y81" s="12"/>
      <c r="Z81" s="291"/>
      <c r="AA81" s="292"/>
      <c r="AB81" s="292"/>
      <c r="AC81" s="292"/>
      <c r="AD81" s="292"/>
      <c r="AE81" s="292"/>
      <c r="AF81" s="292"/>
      <c r="AG81" s="292"/>
      <c r="AH81" s="292"/>
      <c r="AI81" s="292"/>
      <c r="AJ81" s="319"/>
      <c r="AK81" s="13"/>
      <c r="AL81" s="13"/>
      <c r="AN81" s="13"/>
      <c r="AO81" s="13"/>
      <c r="AP81" s="13"/>
      <c r="AQ81" s="13"/>
      <c r="AR81" s="13"/>
      <c r="AS81" s="13"/>
      <c r="AT81" s="13"/>
      <c r="AU81" s="316"/>
      <c r="AV81" s="316"/>
      <c r="AW81" s="316"/>
      <c r="AX81" s="316"/>
      <c r="AY81" s="316"/>
      <c r="AZ81" s="316"/>
      <c r="BA81" s="316"/>
      <c r="BB81" s="316"/>
      <c r="BC81" s="316"/>
      <c r="BD81" s="316"/>
      <c r="BE81" s="316"/>
      <c r="BF81" s="316"/>
      <c r="BG81" s="316"/>
      <c r="BH81" s="316"/>
      <c r="BI81" s="316"/>
      <c r="BJ81" s="316"/>
      <c r="BK81" s="316"/>
      <c r="BL81" s="316"/>
      <c r="BM81" s="316"/>
      <c r="BZ81" s="23"/>
      <c r="CA81" s="23"/>
      <c r="CB81" s="23"/>
      <c r="CC81" s="23"/>
      <c r="CD81" s="23"/>
      <c r="CE81" s="22"/>
      <c r="CF81" s="22"/>
      <c r="CG81" s="18"/>
      <c r="CH81" s="18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1"/>
      <c r="CT81" s="11"/>
      <c r="CU81" s="11"/>
      <c r="CV81" s="11"/>
      <c r="CW81" s="11"/>
    </row>
    <row r="82" spans="7:101" ht="3.75" customHeight="1">
      <c r="G82" s="14"/>
      <c r="H82" s="329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1"/>
      <c r="V82" s="13"/>
      <c r="W82" s="13"/>
      <c r="X82" s="105"/>
      <c r="Y82" s="12"/>
      <c r="Z82" s="294"/>
      <c r="AA82" s="295"/>
      <c r="AB82" s="295"/>
      <c r="AC82" s="295"/>
      <c r="AD82" s="295"/>
      <c r="AE82" s="295"/>
      <c r="AF82" s="295"/>
      <c r="AG82" s="295"/>
      <c r="AH82" s="295"/>
      <c r="AI82" s="295"/>
      <c r="AJ82" s="320"/>
      <c r="AK82" s="13"/>
      <c r="AL82" s="13"/>
      <c r="AN82" s="13"/>
      <c r="AO82" s="13"/>
      <c r="AP82" s="13"/>
      <c r="AQ82" s="13"/>
      <c r="AR82" s="13"/>
      <c r="AS82" s="13"/>
      <c r="AT82" s="13"/>
      <c r="AU82" s="316"/>
      <c r="AV82" s="316"/>
      <c r="AW82" s="316"/>
      <c r="AX82" s="316"/>
      <c r="AY82" s="316"/>
      <c r="AZ82" s="316"/>
      <c r="BA82" s="316"/>
      <c r="BB82" s="316"/>
      <c r="BC82" s="316"/>
      <c r="BD82" s="316"/>
      <c r="BE82" s="316"/>
      <c r="BF82" s="316"/>
      <c r="BG82" s="316"/>
      <c r="BH82" s="316"/>
      <c r="BI82" s="316"/>
      <c r="BJ82" s="316"/>
      <c r="BK82" s="316"/>
      <c r="BL82" s="316"/>
      <c r="BM82" s="316"/>
      <c r="CF82" s="22"/>
      <c r="CG82" s="18"/>
      <c r="CH82" s="18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1"/>
      <c r="CT82" s="11"/>
      <c r="CU82" s="11"/>
      <c r="CV82" s="11"/>
      <c r="CW82" s="11"/>
    </row>
    <row r="83" spans="7:101" ht="3.75" customHeight="1">
      <c r="G83" s="14"/>
      <c r="H83" s="13"/>
      <c r="I83" s="13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93"/>
      <c r="V83" s="12"/>
      <c r="W83" s="12"/>
      <c r="X83" s="105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3"/>
      <c r="AL83" s="13"/>
      <c r="AN83" s="13"/>
      <c r="AO83" s="13"/>
      <c r="AP83" s="13"/>
      <c r="AQ83" s="13"/>
      <c r="AR83" s="13"/>
      <c r="AS83" s="13"/>
      <c r="AT83" s="13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316"/>
      <c r="BF83" s="316"/>
      <c r="BG83" s="316"/>
      <c r="BH83" s="316"/>
      <c r="BI83" s="316"/>
      <c r="BJ83" s="316"/>
      <c r="BK83" s="316"/>
      <c r="BL83" s="316"/>
      <c r="BM83" s="316"/>
      <c r="CF83" s="19"/>
      <c r="CG83" s="18"/>
      <c r="CH83" s="18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1"/>
      <c r="CT83" s="11"/>
      <c r="CU83" s="11"/>
      <c r="CV83" s="11"/>
      <c r="CW83" s="11"/>
    </row>
    <row r="84" spans="7:101" ht="3.75" customHeight="1">
      <c r="G84" s="14"/>
      <c r="H84" s="13"/>
      <c r="I84" s="13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93"/>
      <c r="V84" s="12"/>
      <c r="W84" s="12"/>
      <c r="X84" s="298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3"/>
      <c r="AL84" s="13"/>
      <c r="AN84" s="13"/>
      <c r="AO84" s="13"/>
      <c r="AP84" s="13"/>
      <c r="AQ84" s="13"/>
      <c r="AR84" s="13"/>
      <c r="AS84" s="13"/>
      <c r="AT84" s="13"/>
      <c r="AU84" s="21"/>
      <c r="AV84" s="21"/>
      <c r="AW84" s="21"/>
      <c r="AX84" s="21"/>
      <c r="AY84" s="21"/>
      <c r="AZ84" s="20"/>
      <c r="BA84" s="20"/>
      <c r="BB84" s="20"/>
      <c r="BC84" s="20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CF84" s="19"/>
      <c r="CG84" s="18"/>
      <c r="CH84" s="18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1"/>
      <c r="CT84" s="11"/>
      <c r="CU84" s="11"/>
      <c r="CV84" s="11"/>
      <c r="CW84" s="11"/>
    </row>
    <row r="85" spans="1:101" ht="3.75" customHeight="1">
      <c r="A85" s="89" t="str">
        <f>B85&amp;" "&amp;N85</f>
        <v>3rd place finalist 2 </v>
      </c>
      <c r="B85" s="288" t="s">
        <v>46</v>
      </c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318"/>
      <c r="N85" s="288"/>
      <c r="O85" s="289"/>
      <c r="P85" s="289"/>
      <c r="Q85" s="289"/>
      <c r="R85" s="289"/>
      <c r="S85" s="289"/>
      <c r="T85" s="289"/>
      <c r="U85" s="290"/>
      <c r="V85" s="283"/>
      <c r="W85" s="283"/>
      <c r="X85" s="298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3"/>
      <c r="AL85" s="13"/>
      <c r="AN85" s="13"/>
      <c r="AO85" s="13"/>
      <c r="AP85" s="13"/>
      <c r="AQ85" s="13"/>
      <c r="AR85" s="13"/>
      <c r="AS85" s="13"/>
      <c r="AT85" s="13"/>
      <c r="AU85" s="316"/>
      <c r="AV85" s="316"/>
      <c r="AW85" s="316"/>
      <c r="AX85" s="316"/>
      <c r="AY85" s="316"/>
      <c r="AZ85" s="316"/>
      <c r="BA85" s="316"/>
      <c r="BB85" s="316"/>
      <c r="BC85" s="316"/>
      <c r="BD85" s="322"/>
      <c r="BE85" s="322"/>
      <c r="BF85" s="322"/>
      <c r="BG85" s="322"/>
      <c r="BH85" s="322"/>
      <c r="BI85" s="322"/>
      <c r="BJ85" s="322"/>
      <c r="BK85" s="322"/>
      <c r="BL85" s="322"/>
      <c r="BM85" s="322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</row>
    <row r="86" spans="2:101" ht="15" customHeight="1">
      <c r="B86" s="291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319"/>
      <c r="N86" s="291"/>
      <c r="O86" s="292"/>
      <c r="P86" s="292"/>
      <c r="Q86" s="292"/>
      <c r="R86" s="292"/>
      <c r="S86" s="292"/>
      <c r="T86" s="292"/>
      <c r="U86" s="293"/>
      <c r="V86" s="283"/>
      <c r="W86" s="283"/>
      <c r="X86" s="298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3"/>
      <c r="AL86" s="13"/>
      <c r="AN86" s="13"/>
      <c r="AO86" s="13"/>
      <c r="AP86" s="13"/>
      <c r="AQ86" s="13"/>
      <c r="AR86" s="13"/>
      <c r="AS86" s="13"/>
      <c r="AT86" s="13"/>
      <c r="AU86" s="316"/>
      <c r="AV86" s="316"/>
      <c r="AW86" s="316"/>
      <c r="AX86" s="316"/>
      <c r="AY86" s="316"/>
      <c r="AZ86" s="316"/>
      <c r="BA86" s="316"/>
      <c r="BB86" s="316"/>
      <c r="BC86" s="316"/>
      <c r="BD86" s="322"/>
      <c r="BE86" s="322"/>
      <c r="BF86" s="322"/>
      <c r="BG86" s="322"/>
      <c r="BH86" s="322"/>
      <c r="BI86" s="322"/>
      <c r="BJ86" s="322"/>
      <c r="BK86" s="322"/>
      <c r="BL86" s="322"/>
      <c r="BM86" s="322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</row>
    <row r="87" spans="2:101" ht="3.75" customHeight="1">
      <c r="B87" s="291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319"/>
      <c r="N87" s="291"/>
      <c r="O87" s="292"/>
      <c r="P87" s="292"/>
      <c r="Q87" s="292"/>
      <c r="R87" s="292"/>
      <c r="S87" s="292"/>
      <c r="T87" s="292"/>
      <c r="U87" s="293"/>
      <c r="V87" s="283"/>
      <c r="W87" s="283"/>
      <c r="X87" s="15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3"/>
      <c r="AL87" s="13"/>
      <c r="AN87" s="13"/>
      <c r="AO87" s="13"/>
      <c r="AP87" s="13"/>
      <c r="AQ87" s="13"/>
      <c r="AR87" s="13"/>
      <c r="AS87" s="13"/>
      <c r="AT87" s="13"/>
      <c r="AU87" s="316"/>
      <c r="AV87" s="316"/>
      <c r="AW87" s="316"/>
      <c r="AX87" s="316"/>
      <c r="AY87" s="316"/>
      <c r="AZ87" s="316"/>
      <c r="BA87" s="316"/>
      <c r="BB87" s="316"/>
      <c r="BC87" s="316"/>
      <c r="BD87" s="322"/>
      <c r="BE87" s="322"/>
      <c r="BF87" s="322"/>
      <c r="BG87" s="322"/>
      <c r="BH87" s="322"/>
      <c r="BI87" s="322"/>
      <c r="BJ87" s="322"/>
      <c r="BK87" s="322"/>
      <c r="BL87" s="322"/>
      <c r="BM87" s="322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</row>
    <row r="88" spans="2:101" ht="3.75" customHeight="1">
      <c r="B88" s="294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320"/>
      <c r="N88" s="294"/>
      <c r="O88" s="295"/>
      <c r="P88" s="295"/>
      <c r="Q88" s="295"/>
      <c r="R88" s="295"/>
      <c r="S88" s="295"/>
      <c r="T88" s="295"/>
      <c r="U88" s="296"/>
      <c r="V88" s="283"/>
      <c r="W88" s="283"/>
      <c r="X88" s="12"/>
      <c r="Y88" s="12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N88" s="13"/>
      <c r="AO88" s="13"/>
      <c r="AP88" s="13"/>
      <c r="AQ88" s="13"/>
      <c r="AR88" s="13"/>
      <c r="AS88" s="13"/>
      <c r="AT88" s="13"/>
      <c r="AU88" s="316"/>
      <c r="AV88" s="316"/>
      <c r="AW88" s="316"/>
      <c r="AX88" s="316"/>
      <c r="AY88" s="316"/>
      <c r="AZ88" s="316"/>
      <c r="BA88" s="316"/>
      <c r="BB88" s="316"/>
      <c r="BC88" s="316"/>
      <c r="BD88" s="322"/>
      <c r="BE88" s="322"/>
      <c r="BF88" s="322"/>
      <c r="BG88" s="322"/>
      <c r="BH88" s="322"/>
      <c r="BI88" s="322"/>
      <c r="BJ88" s="322"/>
      <c r="BK88" s="322"/>
      <c r="BL88" s="322"/>
      <c r="BM88" s="322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</row>
  </sheetData>
  <sheetProtection selectLockedCells="1" selectUnlockedCells="1"/>
  <mergeCells count="52"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  <mergeCell ref="AU85:BC88"/>
    <mergeCell ref="AN69:AY72"/>
    <mergeCell ref="B73:M76"/>
    <mergeCell ref="N73:U76"/>
    <mergeCell ref="V73:W76"/>
    <mergeCell ref="X75:X77"/>
    <mergeCell ref="AU75:BC78"/>
    <mergeCell ref="AZ50:AZ52"/>
    <mergeCell ref="AN51:AN54"/>
    <mergeCell ref="AO51:AW54"/>
    <mergeCell ref="AX51:AY54"/>
    <mergeCell ref="AL56:AL58"/>
    <mergeCell ref="V57:Y60"/>
    <mergeCell ref="Z57:AI60"/>
    <mergeCell ref="AJ57:AK60"/>
    <mergeCell ref="AN57:AY68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L23:AL25"/>
    <mergeCell ref="BB24:BC27"/>
    <mergeCell ref="BD24:BM27"/>
    <mergeCell ref="AN27:AN30"/>
    <mergeCell ref="AO27:AW30"/>
    <mergeCell ref="AX27:AY30"/>
    <mergeCell ref="AZ29:AZ31"/>
    <mergeCell ref="B3:L6"/>
    <mergeCell ref="M3:BM6"/>
    <mergeCell ref="AN9:AY24"/>
    <mergeCell ref="BB14:BC17"/>
    <mergeCell ref="BD14:BM17"/>
    <mergeCell ref="BB19:BC22"/>
    <mergeCell ref="BD19:BM22"/>
    <mergeCell ref="V21:Y24"/>
    <mergeCell ref="Z21:AI24"/>
    <mergeCell ref="AJ21:AK24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70" zoomScaleNormal="60" zoomScaleSheetLayoutView="70" zoomScalePageLayoutView="0" workbookViewId="0" topLeftCell="A1">
      <selection activeCell="G35" sqref="G35"/>
    </sheetView>
  </sheetViews>
  <sheetFormatPr defaultColWidth="9.140625" defaultRowHeight="15"/>
  <cols>
    <col min="1" max="1" width="9.7109375" style="210" customWidth="1"/>
    <col min="2" max="2" width="23.00390625" style="9" customWidth="1"/>
    <col min="3" max="7" width="30.7109375" style="0" customWidth="1"/>
    <col min="8" max="8" width="32.28125" style="0" customWidth="1"/>
    <col min="9" max="9" width="21.00390625" style="0" customWidth="1"/>
    <col min="10" max="10" width="0.85546875" style="0" customWidth="1"/>
    <col min="11" max="11" width="22.7109375" style="0" hidden="1" customWidth="1"/>
    <col min="12" max="12" width="23.00390625" style="0" hidden="1" customWidth="1"/>
    <col min="13" max="13" width="14.57421875" style="0" hidden="1" customWidth="1"/>
  </cols>
  <sheetData>
    <row r="1" spans="1:9" s="8" customFormat="1" ht="19.5" customHeight="1">
      <c r="A1" s="351" t="s">
        <v>268</v>
      </c>
      <c r="B1" s="351"/>
      <c r="C1" s="351"/>
      <c r="D1" s="351"/>
      <c r="E1" s="351"/>
      <c r="F1" s="351"/>
      <c r="G1" s="351"/>
      <c r="H1" s="351"/>
      <c r="I1" s="352"/>
    </row>
    <row r="2" spans="1:9" s="8" customFormat="1" ht="19.5" customHeight="1">
      <c r="A2" s="351"/>
      <c r="B2" s="351"/>
      <c r="C2" s="351"/>
      <c r="D2" s="351"/>
      <c r="E2" s="351"/>
      <c r="F2" s="351"/>
      <c r="G2" s="351"/>
      <c r="H2" s="351"/>
      <c r="I2" s="352"/>
    </row>
    <row r="3" spans="1:9" s="8" customFormat="1" ht="21.75" customHeight="1" thickBot="1">
      <c r="A3" s="353"/>
      <c r="B3" s="353"/>
      <c r="C3" s="353"/>
      <c r="D3" s="353"/>
      <c r="E3" s="353"/>
      <c r="F3" s="353"/>
      <c r="G3" s="353"/>
      <c r="H3" s="353"/>
      <c r="I3" s="354"/>
    </row>
    <row r="4" spans="1:9" s="8" customFormat="1" ht="19.5" customHeight="1" thickBot="1">
      <c r="A4" s="348" t="s">
        <v>269</v>
      </c>
      <c r="B4" s="349"/>
      <c r="C4" s="349"/>
      <c r="D4" s="349"/>
      <c r="E4" s="349"/>
      <c r="F4" s="349"/>
      <c r="G4" s="349"/>
      <c r="H4" s="349"/>
      <c r="I4" s="350"/>
    </row>
    <row r="5" spans="1:9" s="8" customFormat="1" ht="19.5" customHeight="1">
      <c r="A5" s="197" t="s">
        <v>271</v>
      </c>
      <c r="B5" s="109" t="s">
        <v>26</v>
      </c>
      <c r="C5" s="110" t="s">
        <v>27</v>
      </c>
      <c r="D5" s="110" t="s">
        <v>28</v>
      </c>
      <c r="E5" s="110" t="s">
        <v>29</v>
      </c>
      <c r="F5" s="110" t="s">
        <v>30</v>
      </c>
      <c r="G5" s="110" t="s">
        <v>31</v>
      </c>
      <c r="H5" s="110" t="s">
        <v>32</v>
      </c>
      <c r="I5" s="111" t="s">
        <v>33</v>
      </c>
    </row>
    <row r="6" spans="1:9" s="8" customFormat="1" ht="19.5" customHeight="1" thickBot="1">
      <c r="A6" s="198"/>
      <c r="B6" s="112" t="s">
        <v>77</v>
      </c>
      <c r="C6" s="113"/>
      <c r="D6" s="113"/>
      <c r="E6" s="113"/>
      <c r="F6" s="113"/>
      <c r="G6" s="113"/>
      <c r="H6" s="113"/>
      <c r="I6" s="114"/>
    </row>
    <row r="7" spans="1:9" ht="19.5" customHeight="1" thickBot="1">
      <c r="A7" s="199"/>
      <c r="B7" s="87">
        <v>0.3333333333333333</v>
      </c>
      <c r="C7" s="363" t="s">
        <v>73</v>
      </c>
      <c r="D7" s="363"/>
      <c r="E7" s="363"/>
      <c r="F7" s="363"/>
      <c r="G7" s="363"/>
      <c r="H7" s="363"/>
      <c r="I7" s="364"/>
    </row>
    <row r="8" spans="1:9" s="63" customFormat="1" ht="6" customHeight="1" thickBot="1">
      <c r="A8" s="200"/>
      <c r="B8" s="66"/>
      <c r="C8" s="104"/>
      <c r="D8" s="104"/>
      <c r="E8" s="104"/>
      <c r="F8" s="104"/>
      <c r="G8" s="104"/>
      <c r="H8" s="104"/>
      <c r="I8" s="115"/>
    </row>
    <row r="9" spans="1:9" ht="19.5" customHeight="1" thickBot="1">
      <c r="A9" s="199"/>
      <c r="B9" s="87" t="s">
        <v>273</v>
      </c>
      <c r="C9" s="363" t="s">
        <v>157</v>
      </c>
      <c r="D9" s="363"/>
      <c r="E9" s="363"/>
      <c r="F9" s="363"/>
      <c r="G9" s="363"/>
      <c r="H9" s="363"/>
      <c r="I9" s="364"/>
    </row>
    <row r="10" spans="1:9" s="63" customFormat="1" ht="6" customHeight="1" thickBot="1">
      <c r="A10" s="200"/>
      <c r="B10" s="66"/>
      <c r="C10" s="104"/>
      <c r="D10" s="104"/>
      <c r="E10" s="104"/>
      <c r="F10" s="104"/>
      <c r="G10" s="104"/>
      <c r="H10" s="104"/>
      <c r="I10" s="65"/>
    </row>
    <row r="11" spans="1:13" ht="18.75" customHeight="1" thickBot="1">
      <c r="A11" s="199"/>
      <c r="B11" s="64" t="s">
        <v>272</v>
      </c>
      <c r="C11" s="365" t="s">
        <v>34</v>
      </c>
      <c r="D11" s="363"/>
      <c r="E11" s="363"/>
      <c r="F11" s="363"/>
      <c r="G11" s="363"/>
      <c r="H11" s="363"/>
      <c r="I11" s="364"/>
      <c r="J11" s="63"/>
      <c r="K11" s="146">
        <v>6</v>
      </c>
      <c r="L11" s="150" t="s">
        <v>134</v>
      </c>
      <c r="M11" s="150" t="s">
        <v>135</v>
      </c>
    </row>
    <row r="12" spans="1:9" ht="6" customHeight="1" thickBot="1">
      <c r="A12" s="200"/>
      <c r="B12" s="83"/>
      <c r="C12" s="85"/>
      <c r="D12" s="85"/>
      <c r="E12" s="85"/>
      <c r="F12" s="85"/>
      <c r="G12" s="85"/>
      <c r="H12" s="85"/>
      <c r="I12" s="86"/>
    </row>
    <row r="13" spans="1:9" ht="19.5" customHeight="1" thickBot="1">
      <c r="A13" s="199"/>
      <c r="B13" s="87" t="s">
        <v>274</v>
      </c>
      <c r="C13" s="363" t="s">
        <v>158</v>
      </c>
      <c r="D13" s="363"/>
      <c r="E13" s="363"/>
      <c r="F13" s="363"/>
      <c r="G13" s="363"/>
      <c r="H13" s="363"/>
      <c r="I13" s="364"/>
    </row>
    <row r="14" spans="1:9" ht="6" customHeight="1" thickBot="1">
      <c r="A14" s="200"/>
      <c r="B14" s="83"/>
      <c r="C14" s="85"/>
      <c r="D14" s="85"/>
      <c r="E14" s="85"/>
      <c r="F14" s="85"/>
      <c r="G14" s="85"/>
      <c r="H14" s="85"/>
      <c r="I14" s="86"/>
    </row>
    <row r="15" spans="1:13" ht="34.5" customHeight="1">
      <c r="A15" s="355">
        <v>1</v>
      </c>
      <c r="B15" s="361" t="s">
        <v>276</v>
      </c>
      <c r="C15" s="118" t="str">
        <f>C35</f>
        <v>Breznay, Kováčová, Drotárová, SVK1 (BKD)</v>
      </c>
      <c r="D15" s="118" t="str">
        <f>G35</f>
        <v>Klimčo, Komar, SVK/CRO (KK)</v>
      </c>
      <c r="E15" s="118" t="str">
        <f>G36</f>
        <v>Kaas, Scmid, CZE1 (KS)</v>
      </c>
      <c r="F15" s="118" t="str">
        <f>H35</f>
        <v>Procházka, Marsín, CZE2 (PM)</v>
      </c>
      <c r="G15" s="118" t="str">
        <f>H36</f>
        <v>Andrejčík, Vozárová, SVK2 (AV)</v>
      </c>
      <c r="H15" s="118" t="str">
        <f>D35</f>
        <v>Husvéthová, Melicherová, Sloboda, SVK3 (HMS)</v>
      </c>
      <c r="I15" s="357" t="s">
        <v>275</v>
      </c>
      <c r="K15" s="146"/>
      <c r="L15" s="128" t="s">
        <v>136</v>
      </c>
      <c r="M15" s="128" t="s">
        <v>137</v>
      </c>
    </row>
    <row r="16" spans="1:13" ht="34.5" customHeight="1" thickBot="1">
      <c r="A16" s="356"/>
      <c r="B16" s="362"/>
      <c r="C16" s="118" t="str">
        <f>C37</f>
        <v>Král, Kurilák, Kudláčová, SVK2 (KKK)</v>
      </c>
      <c r="D16" s="118" t="str">
        <f>G38</f>
        <v>Blaž, Bartol, SLO (BB)</v>
      </c>
      <c r="E16" s="118" t="str">
        <f>G37</f>
        <v>Merten, Mihová, SVK1 (MM)</v>
      </c>
      <c r="F16" s="118" t="str">
        <f>H38</f>
        <v>Froude, Gigacz, ENG/HUN (FG)</v>
      </c>
      <c r="G16" s="118" t="str">
        <f>H37</f>
        <v>Berkes, Szabó, HUN (BS)</v>
      </c>
      <c r="H16" s="118" t="str">
        <f>D37</f>
        <v>Sajdák, Sudol, Zdráhal, CZE/POL (SSZ)</v>
      </c>
      <c r="I16" s="358"/>
      <c r="K16" s="146">
        <v>7</v>
      </c>
      <c r="L16" s="128" t="s">
        <v>76</v>
      </c>
      <c r="M16" s="128" t="s">
        <v>138</v>
      </c>
    </row>
    <row r="17" spans="1:13" s="63" customFormat="1" ht="21" customHeight="1">
      <c r="A17" s="197"/>
      <c r="B17" s="82" t="s">
        <v>49</v>
      </c>
      <c r="C17" s="211" t="s">
        <v>159</v>
      </c>
      <c r="D17" s="211" t="s">
        <v>112</v>
      </c>
      <c r="E17" s="211" t="s">
        <v>112</v>
      </c>
      <c r="F17" s="211" t="s">
        <v>112</v>
      </c>
      <c r="G17" s="211" t="s">
        <v>112</v>
      </c>
      <c r="H17" s="211" t="s">
        <v>159</v>
      </c>
      <c r="I17" s="212"/>
      <c r="J17"/>
      <c r="K17" s="148"/>
      <c r="L17" s="128" t="s">
        <v>139</v>
      </c>
      <c r="M17" s="128" t="s">
        <v>140</v>
      </c>
    </row>
    <row r="18" spans="1:9" ht="18.75" customHeight="1" thickBot="1">
      <c r="A18" s="200"/>
      <c r="B18" s="66" t="s">
        <v>35</v>
      </c>
      <c r="C18" s="213"/>
      <c r="D18" s="213"/>
      <c r="E18" s="213"/>
      <c r="F18" s="213"/>
      <c r="G18" s="213"/>
      <c r="H18" s="213"/>
      <c r="I18" s="214"/>
    </row>
    <row r="19" spans="1:13" ht="34.5" customHeight="1">
      <c r="A19" s="355">
        <v>2</v>
      </c>
      <c r="B19" s="361" t="s">
        <v>277</v>
      </c>
      <c r="C19" s="118" t="str">
        <f>C36</f>
        <v>Robinson, Rolph, Nagy, ENG/HUN (RRN)</v>
      </c>
      <c r="D19" s="118" t="str">
        <f>G36</f>
        <v>Kaas, Scmid, CZE1 (KS)</v>
      </c>
      <c r="E19" s="118" t="str">
        <f>E35</f>
        <v>Augusta, Procházková, CZE (AP)</v>
      </c>
      <c r="F19" s="118" t="str">
        <f>F35</f>
        <v>Klohna, Škvarnová, SVK2 (KS)</v>
      </c>
      <c r="G19" s="118" t="str">
        <f>H36</f>
        <v>Andrejčík, Vozárová, SVK2 (AV)</v>
      </c>
      <c r="H19" s="118" t="str">
        <f>D36</f>
        <v>Bartek, Minarech, Novota, SVK4 (BMN)</v>
      </c>
      <c r="I19" s="357" t="s">
        <v>275</v>
      </c>
      <c r="J19" s="63"/>
      <c r="K19" s="63"/>
      <c r="L19" s="63"/>
      <c r="M19" s="63"/>
    </row>
    <row r="20" spans="1:9" ht="34.5" customHeight="1" thickBot="1">
      <c r="A20" s="356"/>
      <c r="B20" s="362"/>
      <c r="C20" s="118" t="str">
        <f>C37</f>
        <v>Král, Kurilák, Kudláčová, SVK2 (KKK)</v>
      </c>
      <c r="D20" s="118" t="str">
        <f>G38</f>
        <v>Blaž, Bartol, SLO (BB)</v>
      </c>
      <c r="E20" s="118" t="str">
        <f>E37</f>
        <v>Újpál, Edelényi, HUN (UE)</v>
      </c>
      <c r="F20" s="118" t="str">
        <f>F37</f>
        <v>Plewa, Bednarek, POL (PB)</v>
      </c>
      <c r="G20" s="118" t="str">
        <f>H38</f>
        <v>Froude, Gigacz, ENG/HUN (FG)</v>
      </c>
      <c r="H20" s="118" t="str">
        <f>D37</f>
        <v>Sajdák, Sudol, Zdráhal, CZE/POL (SSZ)</v>
      </c>
      <c r="I20" s="358"/>
    </row>
    <row r="21" spans="1:13" s="63" customFormat="1" ht="18.75" customHeight="1">
      <c r="A21" s="197"/>
      <c r="B21" s="82" t="s">
        <v>49</v>
      </c>
      <c r="C21" s="211" t="s">
        <v>159</v>
      </c>
      <c r="D21" s="211" t="s">
        <v>112</v>
      </c>
      <c r="E21" s="211" t="s">
        <v>110</v>
      </c>
      <c r="F21" s="211" t="s">
        <v>110</v>
      </c>
      <c r="G21" s="211" t="s">
        <v>112</v>
      </c>
      <c r="H21" s="211" t="s">
        <v>159</v>
      </c>
      <c r="I21" s="212"/>
      <c r="J21"/>
      <c r="K21"/>
      <c r="L21"/>
      <c r="M21"/>
    </row>
    <row r="22" spans="1:9" ht="18.75" customHeight="1" thickBot="1">
      <c r="A22" s="200"/>
      <c r="B22" s="66" t="s">
        <v>35</v>
      </c>
      <c r="C22" s="213"/>
      <c r="D22" s="213"/>
      <c r="E22" s="213"/>
      <c r="F22" s="213"/>
      <c r="G22" s="213"/>
      <c r="H22" s="213"/>
      <c r="I22" s="214"/>
    </row>
    <row r="23" spans="1:13" ht="34.5" customHeight="1">
      <c r="A23" s="355">
        <v>3</v>
      </c>
      <c r="B23" s="359" t="s">
        <v>278</v>
      </c>
      <c r="C23" s="118" t="str">
        <f>C35</f>
        <v>Breznay, Kováčová, Drotárová, SVK1 (BKD)</v>
      </c>
      <c r="D23" s="118" t="str">
        <f>E36</f>
        <v>Tižo, Bielak, SVK1 (TB)</v>
      </c>
      <c r="E23" s="118" t="str">
        <f>G35</f>
        <v>Klimčo, Komar, SVK/CRO (KK)</v>
      </c>
      <c r="F23" s="118" t="str">
        <f>H35</f>
        <v>Procházka, Marsín, CZE2 (PM)</v>
      </c>
      <c r="G23" s="118" t="str">
        <f>F36</f>
        <v>Jerlah, Kramžar, SLO (JK)</v>
      </c>
      <c r="H23" s="118" t="str">
        <f>D35</f>
        <v>Husvéthová, Melicherová, Sloboda, SVK3 (HMS)</v>
      </c>
      <c r="I23" s="357" t="s">
        <v>275</v>
      </c>
      <c r="J23" s="63"/>
      <c r="K23" s="63"/>
      <c r="L23" s="63"/>
      <c r="M23" s="63"/>
    </row>
    <row r="24" spans="1:9" ht="34.5" customHeight="1" thickBot="1">
      <c r="A24" s="356"/>
      <c r="B24" s="360"/>
      <c r="C24" s="118" t="str">
        <f>C36</f>
        <v>Robinson, Rolph, Nagy, ENG/HUN (RRN)</v>
      </c>
      <c r="D24" s="118" t="str">
        <f>E37</f>
        <v>Újpál, Edelényi, HUN (UE)</v>
      </c>
      <c r="E24" s="118" t="str">
        <f>G37</f>
        <v>Merten, Mihová, SVK1 (MM)</v>
      </c>
      <c r="F24" s="118" t="str">
        <f>H37</f>
        <v>Berkes, Szabó, HUN (BS)</v>
      </c>
      <c r="G24" s="118" t="str">
        <f>F37</f>
        <v>Plewa, Bednarek, POL (PB)</v>
      </c>
      <c r="H24" s="118" t="str">
        <f>D36</f>
        <v>Bartek, Minarech, Novota, SVK4 (BMN)</v>
      </c>
      <c r="I24" s="358"/>
    </row>
    <row r="25" spans="1:13" s="63" customFormat="1" ht="18.75" customHeight="1">
      <c r="A25" s="197"/>
      <c r="B25" s="82" t="s">
        <v>49</v>
      </c>
      <c r="C25" s="211" t="s">
        <v>159</v>
      </c>
      <c r="D25" s="211" t="s">
        <v>110</v>
      </c>
      <c r="E25" s="211" t="s">
        <v>112</v>
      </c>
      <c r="F25" s="211" t="s">
        <v>112</v>
      </c>
      <c r="G25" s="211" t="s">
        <v>110</v>
      </c>
      <c r="H25" s="211" t="s">
        <v>159</v>
      </c>
      <c r="I25" s="212"/>
      <c r="J25"/>
      <c r="K25"/>
      <c r="L25"/>
      <c r="M25"/>
    </row>
    <row r="26" spans="1:9" ht="18.75" customHeight="1" thickBot="1">
      <c r="A26" s="200"/>
      <c r="B26" s="151" t="s">
        <v>35</v>
      </c>
      <c r="C26" s="215"/>
      <c r="D26" s="215"/>
      <c r="E26" s="215"/>
      <c r="F26" s="215"/>
      <c r="G26" s="215"/>
      <c r="H26" s="215"/>
      <c r="I26" s="216"/>
    </row>
    <row r="27" spans="1:13" s="68" customFormat="1" ht="18.75" customHeight="1" thickBot="1">
      <c r="A27" s="199"/>
      <c r="B27" s="67">
        <v>0.7708333333333334</v>
      </c>
      <c r="C27" s="100" t="s">
        <v>115</v>
      </c>
      <c r="D27" s="101"/>
      <c r="E27" s="101"/>
      <c r="F27" s="101"/>
      <c r="G27" s="101"/>
      <c r="H27" s="101"/>
      <c r="I27" s="102"/>
      <c r="J27" s="63"/>
      <c r="K27" s="45"/>
      <c r="L27" s="45"/>
      <c r="M27" s="45"/>
    </row>
    <row r="28" spans="1:13" s="69" customFormat="1" ht="3.75" customHeight="1" thickBot="1">
      <c r="A28" s="200"/>
      <c r="B28" s="83"/>
      <c r="C28" s="85"/>
      <c r="D28" s="85"/>
      <c r="E28" s="85"/>
      <c r="F28" s="85"/>
      <c r="G28" s="85"/>
      <c r="H28" s="85"/>
      <c r="I28" s="86"/>
      <c r="J28"/>
      <c r="K28" s="68"/>
      <c r="L28" s="68"/>
      <c r="M28" s="68"/>
    </row>
    <row r="29" spans="1:10" s="69" customFormat="1" ht="18.75" customHeight="1" thickBot="1">
      <c r="A29" s="232"/>
      <c r="B29" s="67">
        <v>0.7916666666666666</v>
      </c>
      <c r="C29" s="100" t="s">
        <v>74</v>
      </c>
      <c r="D29" s="101"/>
      <c r="E29" s="101"/>
      <c r="F29" s="101"/>
      <c r="G29" s="101"/>
      <c r="H29" s="101"/>
      <c r="I29" s="102"/>
      <c r="J29"/>
    </row>
    <row r="30" spans="1:9" s="8" customFormat="1" ht="60" customHeight="1">
      <c r="A30" s="351" t="s">
        <v>156</v>
      </c>
      <c r="B30" s="351"/>
      <c r="C30" s="351"/>
      <c r="D30" s="351"/>
      <c r="E30" s="351"/>
      <c r="F30" s="351"/>
      <c r="G30" s="351"/>
      <c r="H30" s="351"/>
      <c r="I30" s="351"/>
    </row>
    <row r="31" spans="1:9" s="45" customFormat="1" ht="3.75" customHeight="1" thickBot="1">
      <c r="A31"/>
      <c r="B31" s="44"/>
      <c r="C31" s="44"/>
      <c r="D31" s="44"/>
      <c r="E31" s="44"/>
      <c r="F31" s="44"/>
      <c r="G31" s="44"/>
      <c r="H31" s="44"/>
      <c r="I31" s="44"/>
    </row>
    <row r="32" spans="1:8" s="68" customFormat="1" ht="32.25" customHeight="1" thickBot="1">
      <c r="A32" s="201"/>
      <c r="C32" s="366" t="s">
        <v>117</v>
      </c>
      <c r="D32" s="367"/>
      <c r="E32" s="368"/>
      <c r="F32" s="368"/>
      <c r="G32" s="367"/>
      <c r="H32" s="369"/>
    </row>
    <row r="33" spans="1:8" s="69" customFormat="1" ht="32.25" customHeight="1">
      <c r="A33"/>
      <c r="B33" s="70"/>
      <c r="C33" s="370" t="s">
        <v>102</v>
      </c>
      <c r="D33" s="371"/>
      <c r="E33" s="372" t="s">
        <v>110</v>
      </c>
      <c r="F33" s="373"/>
      <c r="G33" s="374" t="s">
        <v>112</v>
      </c>
      <c r="H33" s="375"/>
    </row>
    <row r="34" spans="1:8" s="69" customFormat="1" ht="32.25" customHeight="1" thickBot="1">
      <c r="A34" s="202"/>
      <c r="B34" s="48"/>
      <c r="C34" s="224" t="s">
        <v>12</v>
      </c>
      <c r="D34" s="225" t="s">
        <v>13</v>
      </c>
      <c r="E34" s="230" t="s">
        <v>12</v>
      </c>
      <c r="F34" s="231" t="s">
        <v>13</v>
      </c>
      <c r="G34" s="228" t="s">
        <v>12</v>
      </c>
      <c r="H34" s="229" t="s">
        <v>13</v>
      </c>
    </row>
    <row r="35" spans="1:8" s="69" customFormat="1" ht="60" customHeight="1">
      <c r="A35" s="203"/>
      <c r="B35" s="48"/>
      <c r="C35" s="152" t="str">
        <f>'zoznam hracov_list of players'!H8</f>
        <v>Breznay, Kováčová, Drotárová, SVK1 (BKD)</v>
      </c>
      <c r="D35" s="217" t="str">
        <f>'zoznam hracov_list of players'!H11</f>
        <v>Husvéthová, Melicherová, Sloboda, SVK3 (HMS)</v>
      </c>
      <c r="E35" s="154" t="str">
        <f>'zoznam hracov_list of players'!H17</f>
        <v>Augusta, Procházková, CZE (AP)</v>
      </c>
      <c r="F35" s="218" t="str">
        <f>'zoznam hracov_list of players'!H20</f>
        <v>Klohna, Škvarnová, SVK2 (KS)</v>
      </c>
      <c r="G35" s="152" t="str">
        <f>'zoznam hracov_list of players'!H26</f>
        <v>Klimčo, Komar, SVK/CRO (KK)</v>
      </c>
      <c r="H35" s="153" t="str">
        <f>'zoznam hracov_list of players'!H30</f>
        <v>Procházka, Marsín, CZE2 (PM)</v>
      </c>
    </row>
    <row r="36" spans="1:8" s="69" customFormat="1" ht="60" customHeight="1">
      <c r="A36" s="204"/>
      <c r="B36" s="48"/>
      <c r="C36" s="220" t="str">
        <f>'zoznam hracov_list of players'!H9</f>
        <v>Robinson, Rolph, Nagy, ENG/HUN (RRN)</v>
      </c>
      <c r="D36" s="226" t="str">
        <f>'zoznam hracov_list of players'!H12</f>
        <v>Bartek, Minarech, Novota, SVK4 (BMN)</v>
      </c>
      <c r="E36" s="220" t="str">
        <f>'zoznam hracov_list of players'!H18</f>
        <v>Tižo, Bielak, SVK1 (TB)</v>
      </c>
      <c r="F36" s="226" t="str">
        <f>'zoznam hracov_list of players'!H21</f>
        <v>Jerlah, Kramžar, SLO (JK)</v>
      </c>
      <c r="G36" s="220" t="str">
        <f>'zoznam hracov_list of players'!H27</f>
        <v>Kaas, Scmid, CZE1 (KS)</v>
      </c>
      <c r="H36" s="221" t="str">
        <f>'zoznam hracov_list of players'!H31</f>
        <v>Andrejčík, Vozárová, SVK2 (AV)</v>
      </c>
    </row>
    <row r="37" spans="1:8" s="69" customFormat="1" ht="60" customHeight="1" thickBot="1">
      <c r="A37" s="204"/>
      <c r="B37" s="48"/>
      <c r="C37" s="222" t="str">
        <f>'zoznam hracov_list of players'!H10</f>
        <v>Král, Kurilák, Kudláčová, SVK2 (KKK)</v>
      </c>
      <c r="D37" s="227" t="str">
        <f>'zoznam hracov_list of players'!H13</f>
        <v>Sajdák, Sudol, Zdráhal, CZE/POL (SSZ)</v>
      </c>
      <c r="E37" s="222" t="str">
        <f>'zoznam hracov_list of players'!H19</f>
        <v>Újpál, Edelényi, HUN (UE)</v>
      </c>
      <c r="F37" s="227" t="str">
        <f>'zoznam hracov_list of players'!H22</f>
        <v>Plewa, Bednarek, POL (PB)</v>
      </c>
      <c r="G37" s="220" t="str">
        <f>'zoznam hracov_list of players'!H28</f>
        <v>Merten, Mihová, SVK1 (MM)</v>
      </c>
      <c r="H37" s="221" t="str">
        <f>'zoznam hracov_list of players'!H32</f>
        <v>Berkes, Szabó, HUN (BS)</v>
      </c>
    </row>
    <row r="38" spans="1:8" s="69" customFormat="1" ht="60" customHeight="1" thickBot="1">
      <c r="A38" s="204"/>
      <c r="B38" s="48"/>
      <c r="C38" s="188"/>
      <c r="D38" s="188"/>
      <c r="E38" s="219"/>
      <c r="F38" s="219"/>
      <c r="G38" s="222" t="str">
        <f>'zoznam hracov_list of players'!H29</f>
        <v>Blaž, Bartol, SLO (BB)</v>
      </c>
      <c r="H38" s="223" t="str">
        <f>'zoznam hracov_list of players'!H33</f>
        <v>Froude, Gigacz, ENG/HUN (FG)</v>
      </c>
    </row>
    <row r="39" ht="21">
      <c r="A39" s="204"/>
    </row>
    <row r="40" ht="21">
      <c r="A40" s="205"/>
    </row>
    <row r="41" ht="14.25">
      <c r="A41" s="206"/>
    </row>
    <row r="42" ht="14.25">
      <c r="A42" s="206"/>
    </row>
    <row r="43" ht="14.25">
      <c r="A43" s="206"/>
    </row>
    <row r="44" ht="14.25">
      <c r="A44" s="206"/>
    </row>
    <row r="45" ht="14.25">
      <c r="A45" s="207"/>
    </row>
    <row r="46" ht="14.25">
      <c r="A46" s="207"/>
    </row>
    <row r="47" ht="14.25">
      <c r="A47" s="207"/>
    </row>
    <row r="48" ht="14.25">
      <c r="A48" s="208"/>
    </row>
    <row r="49" ht="14.25">
      <c r="A49" s="208"/>
    </row>
    <row r="50" ht="14.25">
      <c r="A50" s="208"/>
    </row>
    <row r="51" ht="14.25">
      <c r="A51" s="209"/>
    </row>
    <row r="52" ht="14.25">
      <c r="A52" s="209"/>
    </row>
    <row r="53" ht="14.25">
      <c r="A53" s="209"/>
    </row>
    <row r="54" ht="14.25">
      <c r="A54" s="209"/>
    </row>
  </sheetData>
  <sheetProtection/>
  <mergeCells count="21">
    <mergeCell ref="C32:H32"/>
    <mergeCell ref="C33:D33"/>
    <mergeCell ref="E33:F33"/>
    <mergeCell ref="G33:H33"/>
    <mergeCell ref="B19:B20"/>
    <mergeCell ref="C9:I9"/>
    <mergeCell ref="B15:B16"/>
    <mergeCell ref="C13:I13"/>
    <mergeCell ref="C7:I7"/>
    <mergeCell ref="C11:I11"/>
    <mergeCell ref="A4:I4"/>
    <mergeCell ref="A1:I3"/>
    <mergeCell ref="A23:A24"/>
    <mergeCell ref="A30:I30"/>
    <mergeCell ref="I15:I16"/>
    <mergeCell ref="I19:I20"/>
    <mergeCell ref="I23:I24"/>
    <mergeCell ref="A15:A16"/>
    <mergeCell ref="A19:A20"/>
    <mergeCell ref="B23:B2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9" r:id="rId2"/>
  <rowBreaks count="1" manualBreakCount="1">
    <brk id="29" max="9" man="1"/>
  </rowBreaks>
  <colBreaks count="1" manualBreakCount="1">
    <brk id="5" max="4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="60" zoomScaleNormal="60" zoomScaleSheetLayoutView="55" zoomScalePageLayoutView="0" workbookViewId="0" topLeftCell="A1">
      <selection activeCell="B31" sqref="B31"/>
    </sheetView>
  </sheetViews>
  <sheetFormatPr defaultColWidth="9.140625" defaultRowHeight="15"/>
  <cols>
    <col min="1" max="1" width="11.140625" style="9" customWidth="1"/>
    <col min="2" max="2" width="23.28125" style="9" customWidth="1"/>
    <col min="3" max="7" width="30.7109375" style="0" customWidth="1"/>
    <col min="8" max="8" width="32.28125" style="0" customWidth="1"/>
    <col min="9" max="9" width="20.7109375" style="0" customWidth="1"/>
    <col min="10" max="10" width="0.85546875" style="0" customWidth="1"/>
    <col min="11" max="11" width="22.7109375" style="0" hidden="1" customWidth="1"/>
    <col min="12" max="12" width="23.00390625" style="0" hidden="1" customWidth="1"/>
    <col min="13" max="13" width="14.57421875" style="0" hidden="1" customWidth="1"/>
  </cols>
  <sheetData>
    <row r="1" spans="1:9" s="8" customFormat="1" ht="19.5" customHeight="1">
      <c r="A1" s="351" t="s">
        <v>268</v>
      </c>
      <c r="B1" s="351"/>
      <c r="C1" s="351"/>
      <c r="D1" s="351"/>
      <c r="E1" s="351"/>
      <c r="F1" s="351"/>
      <c r="G1" s="351"/>
      <c r="H1" s="351"/>
      <c r="I1" s="352"/>
    </row>
    <row r="2" spans="1:9" s="8" customFormat="1" ht="19.5" customHeight="1">
      <c r="A2" s="351"/>
      <c r="B2" s="351"/>
      <c r="C2" s="351"/>
      <c r="D2" s="351"/>
      <c r="E2" s="351"/>
      <c r="F2" s="351"/>
      <c r="G2" s="351"/>
      <c r="H2" s="351"/>
      <c r="I2" s="352"/>
    </row>
    <row r="3" spans="1:9" s="8" customFormat="1" ht="21.75" customHeight="1" thickBot="1">
      <c r="A3" s="351"/>
      <c r="B3" s="351"/>
      <c r="C3" s="351"/>
      <c r="D3" s="351"/>
      <c r="E3" s="351"/>
      <c r="F3" s="351"/>
      <c r="G3" s="351"/>
      <c r="H3" s="351"/>
      <c r="I3" s="352"/>
    </row>
    <row r="4" spans="1:9" s="8" customFormat="1" ht="19.5" customHeight="1" thickBot="1">
      <c r="A4" s="348" t="s">
        <v>270</v>
      </c>
      <c r="B4" s="349"/>
      <c r="C4" s="349"/>
      <c r="D4" s="349"/>
      <c r="E4" s="349"/>
      <c r="F4" s="349"/>
      <c r="G4" s="349"/>
      <c r="H4" s="349"/>
      <c r="I4" s="350"/>
    </row>
    <row r="5" spans="1:9" s="8" customFormat="1" ht="19.5" customHeight="1">
      <c r="A5" s="109" t="s">
        <v>279</v>
      </c>
      <c r="B5" s="109" t="s">
        <v>26</v>
      </c>
      <c r="C5" s="110" t="s">
        <v>27</v>
      </c>
      <c r="D5" s="110" t="s">
        <v>28</v>
      </c>
      <c r="E5" s="110" t="s">
        <v>29</v>
      </c>
      <c r="F5" s="110" t="s">
        <v>30</v>
      </c>
      <c r="G5" s="110" t="s">
        <v>31</v>
      </c>
      <c r="H5" s="110" t="s">
        <v>32</v>
      </c>
      <c r="I5" s="111" t="s">
        <v>33</v>
      </c>
    </row>
    <row r="6" spans="1:9" s="8" customFormat="1" ht="19.5" customHeight="1" thickBot="1">
      <c r="A6" s="112"/>
      <c r="B6" s="112" t="s">
        <v>77</v>
      </c>
      <c r="C6" s="113"/>
      <c r="D6" s="113"/>
      <c r="E6" s="113"/>
      <c r="F6" s="113"/>
      <c r="G6" s="113"/>
      <c r="H6" s="113"/>
      <c r="I6" s="114"/>
    </row>
    <row r="7" spans="1:9" ht="19.5" customHeight="1" thickBot="1">
      <c r="A7" s="87"/>
      <c r="B7" s="87">
        <v>0.3333333333333333</v>
      </c>
      <c r="C7" s="363" t="s">
        <v>73</v>
      </c>
      <c r="D7" s="363"/>
      <c r="E7" s="363"/>
      <c r="F7" s="363"/>
      <c r="G7" s="363"/>
      <c r="H7" s="363"/>
      <c r="I7" s="364"/>
    </row>
    <row r="8" spans="1:9" s="63" customFormat="1" ht="6" customHeight="1" thickBot="1">
      <c r="A8" s="66"/>
      <c r="B8" s="66"/>
      <c r="C8" s="104"/>
      <c r="D8" s="104"/>
      <c r="E8" s="104"/>
      <c r="F8" s="104"/>
      <c r="G8" s="104"/>
      <c r="H8" s="104"/>
      <c r="I8" s="115"/>
    </row>
    <row r="9" spans="1:9" ht="19.5" customHeight="1" thickBot="1">
      <c r="A9" s="87"/>
      <c r="B9" s="87" t="s">
        <v>282</v>
      </c>
      <c r="C9" s="363" t="s">
        <v>281</v>
      </c>
      <c r="D9" s="363"/>
      <c r="E9" s="363"/>
      <c r="F9" s="363"/>
      <c r="G9" s="363"/>
      <c r="H9" s="363"/>
      <c r="I9" s="364"/>
    </row>
    <row r="10" spans="1:9" s="63" customFormat="1" ht="6" customHeight="1" thickBot="1">
      <c r="A10" s="66"/>
      <c r="B10" s="66"/>
      <c r="C10" s="104"/>
      <c r="D10" s="104"/>
      <c r="E10" s="104"/>
      <c r="F10" s="104"/>
      <c r="G10" s="104"/>
      <c r="H10" s="104"/>
      <c r="I10" s="65"/>
    </row>
    <row r="11" spans="1:13" ht="36" customHeight="1">
      <c r="A11" s="376">
        <v>4</v>
      </c>
      <c r="B11" s="359" t="s">
        <v>280</v>
      </c>
      <c r="C11" s="118" t="str">
        <f>E31</f>
        <v>Augusta, Procházková, CZE (AP)</v>
      </c>
      <c r="D11" s="118" t="str">
        <f>G31</f>
        <v>Klimčo, Komar, SVK/CRO (KK)</v>
      </c>
      <c r="E11" s="118" t="str">
        <f>G33</f>
        <v>Merten, Mihová, SVK1 (MM)</v>
      </c>
      <c r="F11" s="118" t="str">
        <f>H31</f>
        <v>Procházka, Marsín, CZE2 (PM)</v>
      </c>
      <c r="G11" s="118" t="str">
        <f>H33</f>
        <v>Berkes, Szabó, HUN (BS)</v>
      </c>
      <c r="H11" s="118" t="str">
        <f>F31</f>
        <v>Klohna, Škvarnová, SVK2 (KS)</v>
      </c>
      <c r="I11" s="357" t="s">
        <v>275</v>
      </c>
      <c r="K11" s="63"/>
      <c r="L11" s="63"/>
      <c r="M11" s="63"/>
    </row>
    <row r="12" spans="1:13" s="63" customFormat="1" ht="36" customHeight="1" thickBot="1">
      <c r="A12" s="377"/>
      <c r="B12" s="360"/>
      <c r="C12" s="118" t="str">
        <f>E32</f>
        <v>Tižo, Bielak, SVK1 (TB)</v>
      </c>
      <c r="D12" s="118" t="str">
        <f>G32</f>
        <v>Kaas, Scmid, CZE1 (KS)</v>
      </c>
      <c r="E12" s="118" t="str">
        <f>G34</f>
        <v>Blaž, Bartol, SLO (BB)</v>
      </c>
      <c r="F12" s="118" t="str">
        <f>H32</f>
        <v>Andrejčík, Vozárová, SVK2 (AV)</v>
      </c>
      <c r="G12" s="118" t="str">
        <f>H34</f>
        <v>Froude, Gigacz, ENG/HUN (FG)</v>
      </c>
      <c r="H12" s="118" t="str">
        <f>F32</f>
        <v>Jerlah, Kramžar, SLO (JK)</v>
      </c>
      <c r="I12" s="358"/>
      <c r="K12" s="146" t="s">
        <v>75</v>
      </c>
      <c r="L12" s="146" t="s">
        <v>68</v>
      </c>
      <c r="M12" s="146" t="s">
        <v>68</v>
      </c>
    </row>
    <row r="13" spans="1:13" ht="18.75" customHeight="1">
      <c r="A13" s="82"/>
      <c r="B13" s="82" t="s">
        <v>49</v>
      </c>
      <c r="C13" s="147" t="s">
        <v>110</v>
      </c>
      <c r="D13" s="147" t="s">
        <v>112</v>
      </c>
      <c r="E13" s="147" t="s">
        <v>112</v>
      </c>
      <c r="F13" s="147" t="s">
        <v>112</v>
      </c>
      <c r="G13" s="147" t="s">
        <v>112</v>
      </c>
      <c r="H13" s="147" t="s">
        <v>110</v>
      </c>
      <c r="I13" s="164"/>
      <c r="K13" s="146">
        <v>1</v>
      </c>
      <c r="L13" s="128" t="s">
        <v>69</v>
      </c>
      <c r="M13" s="128" t="s">
        <v>131</v>
      </c>
    </row>
    <row r="14" spans="1:13" ht="18.75" customHeight="1" thickBot="1">
      <c r="A14" s="66"/>
      <c r="B14" s="66" t="s">
        <v>35</v>
      </c>
      <c r="C14" s="149"/>
      <c r="D14" s="149"/>
      <c r="E14" s="149"/>
      <c r="F14" s="149"/>
      <c r="G14" s="149"/>
      <c r="H14" s="149"/>
      <c r="I14" s="84"/>
      <c r="K14" s="146"/>
      <c r="L14" s="128" t="s">
        <v>132</v>
      </c>
      <c r="M14" s="128" t="s">
        <v>133</v>
      </c>
    </row>
    <row r="15" spans="1:13" ht="36" customHeight="1">
      <c r="A15" s="376">
        <v>5</v>
      </c>
      <c r="B15" s="359" t="s">
        <v>283</v>
      </c>
      <c r="C15" s="118" t="str">
        <f>T('Teams BC1-BC2 final'!V21:Y24)&amp;"   "&amp;T('Teams BC1-BC2 final'!Z21:AI24)</f>
        <v>1. A   </v>
      </c>
      <c r="D15" s="118" t="str">
        <f>T('Pairs BC3 final'!V21:Y24)&amp;"   "&amp;T('Pairs BC3 final'!Z21:AI24)</f>
        <v>1. A   </v>
      </c>
      <c r="E15" s="118" t="str">
        <f>T('Pairs BC4 final'!V21:Y24)&amp;"   "&amp;T('Pairs BC4 final'!Z21:AI24)</f>
        <v>1. A   </v>
      </c>
      <c r="F15" s="118" t="str">
        <f>T('Pairs BC4 final'!V45:Y48)&amp;"   "&amp;T('Pairs BC4 final'!Z45:AI48)</f>
        <v>1. B   </v>
      </c>
      <c r="G15" s="118" t="str">
        <f>T('Pairs BC3 final'!V45:Y48)&amp;"   "&amp;T('Pairs BC3 final'!Z45:AI48)</f>
        <v>1. B   </v>
      </c>
      <c r="H15" s="118" t="str">
        <f>T('Teams BC1-BC2 final'!V45:Y48)&amp;"   "&amp;T('Teams BC1-BC2 final'!Z45:AI48)</f>
        <v>1. B   </v>
      </c>
      <c r="I15" s="357" t="s">
        <v>275</v>
      </c>
      <c r="K15" s="63"/>
      <c r="L15" s="63"/>
      <c r="M15" s="63"/>
    </row>
    <row r="16" spans="1:13" s="63" customFormat="1" ht="36" customHeight="1" thickBot="1">
      <c r="A16" s="377"/>
      <c r="B16" s="384"/>
      <c r="C16" s="118" t="str">
        <f>T('Teams BC1-BC2 final'!V33:Y36)&amp;"   "&amp;T('Teams BC1-BC2 final'!Z33:AI36)</f>
        <v>2. B   </v>
      </c>
      <c r="D16" s="118" t="str">
        <f>T('Pairs BC3 final'!V33:Y36)&amp;"   "&amp;T('Pairs BC3 final'!Z33:AI36)</f>
        <v>2. B   </v>
      </c>
      <c r="E16" s="118" t="str">
        <f>T('Pairs BC4 final'!V33:Y36)&amp;"   "&amp;T('Pairs BC4 final'!Z33:AI36)</f>
        <v>2. B   </v>
      </c>
      <c r="F16" s="118" t="str">
        <f>T('Pairs BC4 final'!V57:Y60)&amp;"   "&amp;T('Pairs BC4 final'!Z57:AI60)</f>
        <v>2. A   </v>
      </c>
      <c r="G16" s="118" t="str">
        <f>T('Pairs BC3 final'!V57:Y60)&amp;"   "&amp;T('Pairs BC3 final'!Z57:AI60)</f>
        <v>2. A   </v>
      </c>
      <c r="H16" s="118" t="str">
        <f>T('Teams BC1-BC2 final'!V57:Y60)&amp;"   "&amp;T('Teams BC1-BC2 final'!Z57:AI60)</f>
        <v>2. A   </v>
      </c>
      <c r="I16" s="358"/>
      <c r="K16" s="146" t="s">
        <v>75</v>
      </c>
      <c r="L16" s="146" t="s">
        <v>68</v>
      </c>
      <c r="M16" s="146" t="s">
        <v>68</v>
      </c>
    </row>
    <row r="17" spans="1:13" ht="18.75" customHeight="1">
      <c r="A17" s="82"/>
      <c r="B17" s="82" t="s">
        <v>49</v>
      </c>
      <c r="C17" s="147" t="s">
        <v>159</v>
      </c>
      <c r="D17" s="147" t="s">
        <v>110</v>
      </c>
      <c r="E17" s="147" t="s">
        <v>112</v>
      </c>
      <c r="F17" s="147" t="s">
        <v>112</v>
      </c>
      <c r="G17" s="147" t="s">
        <v>110</v>
      </c>
      <c r="H17" s="147" t="s">
        <v>159</v>
      </c>
      <c r="I17" s="164"/>
      <c r="K17" s="146">
        <v>1</v>
      </c>
      <c r="L17" s="128" t="s">
        <v>69</v>
      </c>
      <c r="M17" s="128" t="s">
        <v>131</v>
      </c>
    </row>
    <row r="18" spans="1:13" ht="18.75" customHeight="1" thickBot="1">
      <c r="A18" s="66"/>
      <c r="B18" s="66" t="s">
        <v>35</v>
      </c>
      <c r="C18" s="149"/>
      <c r="D18" s="149"/>
      <c r="E18" s="149"/>
      <c r="F18" s="149"/>
      <c r="G18" s="149"/>
      <c r="H18" s="149"/>
      <c r="I18" s="84"/>
      <c r="K18" s="146"/>
      <c r="L18" s="128" t="s">
        <v>132</v>
      </c>
      <c r="M18" s="128" t="s">
        <v>133</v>
      </c>
    </row>
    <row r="19" spans="1:13" ht="18.75" customHeight="1" thickBot="1">
      <c r="A19" s="64"/>
      <c r="B19" s="64" t="s">
        <v>272</v>
      </c>
      <c r="C19" s="365" t="s">
        <v>34</v>
      </c>
      <c r="D19" s="363"/>
      <c r="E19" s="363"/>
      <c r="F19" s="363"/>
      <c r="G19" s="363"/>
      <c r="H19" s="363"/>
      <c r="I19" s="364"/>
      <c r="J19" s="63"/>
      <c r="K19" s="146">
        <v>6</v>
      </c>
      <c r="L19" s="150" t="s">
        <v>134</v>
      </c>
      <c r="M19" s="150" t="s">
        <v>135</v>
      </c>
    </row>
    <row r="20" spans="1:9" ht="6" customHeight="1" thickBot="1">
      <c r="A20" s="83"/>
      <c r="B20" s="83"/>
      <c r="C20" s="85"/>
      <c r="D20" s="85"/>
      <c r="E20" s="85"/>
      <c r="F20" s="85"/>
      <c r="G20" s="85"/>
      <c r="H20" s="85"/>
      <c r="I20" s="86"/>
    </row>
    <row r="21" spans="1:13" ht="36" customHeight="1">
      <c r="A21" s="376">
        <v>6</v>
      </c>
      <c r="B21" s="359" t="s">
        <v>284</v>
      </c>
      <c r="C21" s="118" t="str">
        <f>T('Teams BC1-BC2 final'!AN27:AN30)&amp;"   "&amp;T('Teams BC1-BC2 final'!AO27:AW30)</f>
        <v>1. Finalist   </v>
      </c>
      <c r="D21" s="118" t="str">
        <f>T('Pairs BC3 final'!AN27:AN30)&amp;"   "&amp;T('Pairs BC3 final'!AO27:AW30)</f>
        <v>1. Finalist   </v>
      </c>
      <c r="E21" s="118" t="str">
        <f>T('Pairs BC4 final'!AN27:AN30)&amp;"   "&amp;T('Pairs BC4 final'!AO27:AW30)</f>
        <v>1. Finalist   </v>
      </c>
      <c r="F21" s="118" t="str">
        <f>T('Pairs BC4 final'!B73:M76)&amp;"   "&amp;T('Pairs BC4 final'!N73:U76)</f>
        <v>3rd place finalist 1   </v>
      </c>
      <c r="G21" s="118" t="str">
        <f>T('Pairs BC3 final'!B73:M76)&amp;"   "&amp;T('Pairs BC3 final'!N73:U76)</f>
        <v>3rd place finalist 1   </v>
      </c>
      <c r="H21" s="118" t="str">
        <f>T('Teams BC1-BC2 final'!B73:M76)&amp;"   "&amp;T('Teams BC1-BC2 final'!N73:U76)</f>
        <v>3rd place finalist 1   </v>
      </c>
      <c r="I21" s="357" t="s">
        <v>275</v>
      </c>
      <c r="K21" s="63"/>
      <c r="L21" s="63"/>
      <c r="M21" s="63"/>
    </row>
    <row r="22" spans="1:13" s="63" customFormat="1" ht="36" customHeight="1" thickBot="1">
      <c r="A22" s="377"/>
      <c r="B22" s="384"/>
      <c r="C22" s="118" t="str">
        <f>T('Teams BC1-BC2 final'!AN51:AN54)&amp;"   "&amp;T('Teams BC1-BC2 final'!AO51:AW54)</f>
        <v>2. Finalist   </v>
      </c>
      <c r="D22" s="118" t="str">
        <f>T('Teams BC1-BC2 final'!AN51:AN54)&amp;"   "&amp;T('Teams BC1-BC2 final'!AO51:AW54)</f>
        <v>2. Finalist   </v>
      </c>
      <c r="E22" s="118" t="str">
        <f>T('Pairs BC4 final'!AN51:AN54)&amp;"   "&amp;T('Pairs BC4 final'!AO51:AW54)</f>
        <v>2. Finalist   </v>
      </c>
      <c r="F22" s="118" t="str">
        <f>T('Pairs BC4 final'!B85:M88)&amp;"   "&amp;T('Pairs BC4 final'!N85:U88)</f>
        <v>3rd place finalist 2   </v>
      </c>
      <c r="G22" s="118" t="str">
        <f>T('Pairs BC3 final'!B85:M88)&amp;"   "&amp;T('Pairs BC3 final'!N85:U88)</f>
        <v>3rd place finalist 2   </v>
      </c>
      <c r="H22" s="118" t="str">
        <f>T('Teams BC1-BC2 final'!B85:M88)&amp;"   "&amp;T('Teams BC1-BC2 final'!N85:U88)</f>
        <v>3rd place finalist 2   </v>
      </c>
      <c r="I22" s="358"/>
      <c r="K22" s="146" t="s">
        <v>75</v>
      </c>
      <c r="L22" s="146" t="s">
        <v>68</v>
      </c>
      <c r="M22" s="146" t="s">
        <v>68</v>
      </c>
    </row>
    <row r="23" spans="1:13" ht="18.75" customHeight="1">
      <c r="A23" s="82"/>
      <c r="B23" s="82" t="s">
        <v>49</v>
      </c>
      <c r="C23" s="147" t="s">
        <v>159</v>
      </c>
      <c r="D23" s="147" t="s">
        <v>110</v>
      </c>
      <c r="E23" s="147" t="s">
        <v>112</v>
      </c>
      <c r="F23" s="147" t="s">
        <v>112</v>
      </c>
      <c r="G23" s="147" t="s">
        <v>110</v>
      </c>
      <c r="H23" s="147" t="s">
        <v>159</v>
      </c>
      <c r="I23" s="164"/>
      <c r="K23" s="146">
        <v>1</v>
      </c>
      <c r="L23" s="128" t="s">
        <v>69</v>
      </c>
      <c r="M23" s="128" t="s">
        <v>131</v>
      </c>
    </row>
    <row r="24" spans="1:13" ht="18.75" customHeight="1" thickBot="1">
      <c r="A24" s="66"/>
      <c r="B24" s="66" t="s">
        <v>35</v>
      </c>
      <c r="C24" s="149"/>
      <c r="D24" s="149"/>
      <c r="E24" s="149"/>
      <c r="F24" s="149"/>
      <c r="G24" s="149"/>
      <c r="H24" s="149"/>
      <c r="I24" s="84"/>
      <c r="K24" s="146"/>
      <c r="L24" s="128" t="s">
        <v>132</v>
      </c>
      <c r="M24" s="128" t="s">
        <v>133</v>
      </c>
    </row>
    <row r="25" spans="1:13" s="68" customFormat="1" ht="18.75" customHeight="1" thickBot="1">
      <c r="A25" s="67"/>
      <c r="B25" s="67">
        <v>0.65625</v>
      </c>
      <c r="C25" s="100" t="s">
        <v>160</v>
      </c>
      <c r="D25" s="101"/>
      <c r="E25" s="101"/>
      <c r="F25" s="101"/>
      <c r="G25" s="101"/>
      <c r="H25" s="101"/>
      <c r="I25" s="102"/>
      <c r="J25" s="63"/>
      <c r="K25" s="45"/>
      <c r="L25" s="45"/>
      <c r="M25" s="45"/>
    </row>
    <row r="26" spans="1:9" s="8" customFormat="1" ht="60" customHeight="1">
      <c r="A26" s="351" t="s">
        <v>156</v>
      </c>
      <c r="B26" s="351"/>
      <c r="C26" s="351"/>
      <c r="D26" s="351"/>
      <c r="E26" s="351"/>
      <c r="F26" s="351"/>
      <c r="G26" s="351"/>
      <c r="H26" s="351"/>
      <c r="I26" s="351"/>
    </row>
    <row r="27" spans="1:9" s="45" customFormat="1" ht="3.75" customHeight="1" thickBot="1">
      <c r="A27"/>
      <c r="B27" s="44"/>
      <c r="C27" s="44"/>
      <c r="D27" s="44"/>
      <c r="E27" s="44"/>
      <c r="F27" s="44"/>
      <c r="G27" s="44"/>
      <c r="H27" s="44"/>
      <c r="I27" s="44"/>
    </row>
    <row r="28" spans="1:8" s="68" customFormat="1" ht="32.25" customHeight="1" thickBot="1">
      <c r="A28" s="201"/>
      <c r="C28" s="378" t="s">
        <v>117</v>
      </c>
      <c r="D28" s="368"/>
      <c r="E28" s="368"/>
      <c r="F28" s="368"/>
      <c r="G28" s="368"/>
      <c r="H28" s="379"/>
    </row>
    <row r="29" spans="1:8" s="69" customFormat="1" ht="32.25" customHeight="1">
      <c r="A29"/>
      <c r="B29" s="70"/>
      <c r="C29" s="380" t="s">
        <v>102</v>
      </c>
      <c r="D29" s="381"/>
      <c r="E29" s="372" t="s">
        <v>110</v>
      </c>
      <c r="F29" s="373"/>
      <c r="G29" s="382" t="s">
        <v>112</v>
      </c>
      <c r="H29" s="383"/>
    </row>
    <row r="30" spans="1:8" s="69" customFormat="1" ht="32.25" customHeight="1" thickBot="1">
      <c r="A30" s="202"/>
      <c r="B30" s="48"/>
      <c r="C30" s="116" t="s">
        <v>12</v>
      </c>
      <c r="D30" s="235" t="s">
        <v>13</v>
      </c>
      <c r="E30" s="233" t="s">
        <v>12</v>
      </c>
      <c r="F30" s="234" t="s">
        <v>13</v>
      </c>
      <c r="G30" s="236" t="s">
        <v>12</v>
      </c>
      <c r="H30" s="117" t="s">
        <v>13</v>
      </c>
    </row>
    <row r="31" spans="1:8" s="69" customFormat="1" ht="60" customHeight="1">
      <c r="A31" s="203"/>
      <c r="B31" s="48"/>
      <c r="C31" s="152" t="str">
        <f>'zoznam hracov_list of players'!H8</f>
        <v>Breznay, Kováčová, Drotárová, SVK1 (BKD)</v>
      </c>
      <c r="D31" s="217" t="str">
        <f>'zoznam hracov_list of players'!H9</f>
        <v>Robinson, Rolph, Nagy, ENG/HUN (RRN)</v>
      </c>
      <c r="E31" s="152" t="str">
        <f>'zoznam hracov_list of players'!H17</f>
        <v>Augusta, Procházková, CZE (AP)</v>
      </c>
      <c r="F31" s="217" t="str">
        <f>'zoznam hracov_list of players'!H20</f>
        <v>Klohna, Škvarnová, SVK2 (KS)</v>
      </c>
      <c r="G31" s="152" t="str">
        <f>'zoznam hracov_list of players'!H26</f>
        <v>Klimčo, Komar, SVK/CRO (KK)</v>
      </c>
      <c r="H31" s="153" t="str">
        <f>'zoznam hracov_list of players'!H30</f>
        <v>Procházka, Marsín, CZE2 (PM)</v>
      </c>
    </row>
    <row r="32" spans="1:8" s="69" customFormat="1" ht="60" customHeight="1">
      <c r="A32" s="204"/>
      <c r="B32" s="48"/>
      <c r="C32" s="220" t="str">
        <f>'zoznam hracov_list of players'!H9</f>
        <v>Robinson, Rolph, Nagy, ENG/HUN (RRN)</v>
      </c>
      <c r="D32" s="226" t="str">
        <f>'zoznam hracov_list of players'!H10</f>
        <v>Král, Kurilák, Kudláčová, SVK2 (KKK)</v>
      </c>
      <c r="E32" s="220" t="str">
        <f>'zoznam hracov_list of players'!H18</f>
        <v>Tižo, Bielak, SVK1 (TB)</v>
      </c>
      <c r="F32" s="226" t="str">
        <f>'zoznam hracov_list of players'!H21</f>
        <v>Jerlah, Kramžar, SLO (JK)</v>
      </c>
      <c r="G32" s="220" t="str">
        <f>'zoznam hracov_list of players'!H27</f>
        <v>Kaas, Scmid, CZE1 (KS)</v>
      </c>
      <c r="H32" s="221" t="str">
        <f>'zoznam hracov_list of players'!H31</f>
        <v>Andrejčík, Vozárová, SVK2 (AV)</v>
      </c>
    </row>
    <row r="33" spans="1:8" s="69" customFormat="1" ht="60" customHeight="1" thickBot="1">
      <c r="A33" s="204"/>
      <c r="B33" s="48"/>
      <c r="C33" s="222" t="str">
        <f>'zoznam hracov_list of players'!H10</f>
        <v>Král, Kurilák, Kudláčová, SVK2 (KKK)</v>
      </c>
      <c r="D33" s="227" t="str">
        <f>'zoznam hracov_list of players'!H11</f>
        <v>Husvéthová, Melicherová, Sloboda, SVK3 (HMS)</v>
      </c>
      <c r="E33" s="222" t="str">
        <f>'zoznam hracov_list of players'!H19</f>
        <v>Újpál, Edelényi, HUN (UE)</v>
      </c>
      <c r="F33" s="227" t="str">
        <f>'zoznam hracov_list of players'!H22</f>
        <v>Plewa, Bednarek, POL (PB)</v>
      </c>
      <c r="G33" s="220" t="str">
        <f>'zoznam hracov_list of players'!H28</f>
        <v>Merten, Mihová, SVK1 (MM)</v>
      </c>
      <c r="H33" s="221" t="str">
        <f>'zoznam hracov_list of players'!H32</f>
        <v>Berkes, Szabó, HUN (BS)</v>
      </c>
    </row>
    <row r="34" spans="1:8" s="69" customFormat="1" ht="60" customHeight="1" thickBot="1">
      <c r="A34" s="204"/>
      <c r="B34" s="48"/>
      <c r="C34" s="188"/>
      <c r="D34" s="188"/>
      <c r="E34" s="219"/>
      <c r="F34" s="219"/>
      <c r="G34" s="222" t="str">
        <f>'zoznam hracov_list of players'!H29</f>
        <v>Blaž, Bartol, SLO (BB)</v>
      </c>
      <c r="H34" s="223" t="str">
        <f>'zoznam hracov_list of players'!H33</f>
        <v>Froude, Gigacz, ENG/HUN (FG)</v>
      </c>
    </row>
  </sheetData>
  <sheetProtection/>
  <mergeCells count="19">
    <mergeCell ref="C7:I7"/>
    <mergeCell ref="C9:I9"/>
    <mergeCell ref="C19:I19"/>
    <mergeCell ref="I11:I12"/>
    <mergeCell ref="I15:I16"/>
    <mergeCell ref="A1:I3"/>
    <mergeCell ref="A4:I4"/>
    <mergeCell ref="A11:A12"/>
    <mergeCell ref="A15:A16"/>
    <mergeCell ref="A21:A22"/>
    <mergeCell ref="I21:I22"/>
    <mergeCell ref="B11:B12"/>
    <mergeCell ref="A26:I26"/>
    <mergeCell ref="C28:H28"/>
    <mergeCell ref="C29:D29"/>
    <mergeCell ref="E29:F29"/>
    <mergeCell ref="G29:H29"/>
    <mergeCell ref="B15:B16"/>
    <mergeCell ref="B21:B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6" r:id="rId2"/>
  <colBreaks count="1" manualBreakCount="1">
    <brk id="5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Ondrej</cp:lastModifiedBy>
  <cp:lastPrinted>2023-06-11T12:37:51Z</cp:lastPrinted>
  <dcterms:created xsi:type="dcterms:W3CDTF">2010-03-19T19:06:31Z</dcterms:created>
  <dcterms:modified xsi:type="dcterms:W3CDTF">2023-06-11T14:28:33Z</dcterms:modified>
  <cp:category/>
  <cp:version/>
  <cp:contentType/>
  <cp:contentStatus/>
</cp:coreProperties>
</file>