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to_zošit" defaultThemeVersion="124226"/>
  <bookViews>
    <workbookView xWindow="240" yWindow="330" windowWidth="20115" windowHeight="7815" tabRatio="767" activeTab="6"/>
  </bookViews>
  <sheets>
    <sheet name="ÚDAJE" sheetId="5" r:id="rId1"/>
    <sheet name="ZOZNAM" sheetId="6" r:id="rId2"/>
    <sheet name="SKUPINY" sheetId="7" r:id="rId3"/>
    <sheet name="A 3" sheetId="23" r:id="rId4"/>
    <sheet name="B 4" sheetId="14" r:id="rId5"/>
    <sheet name="C 4" sheetId="27" r:id="rId6"/>
    <sheet name="PAVÚK Semifinále" sheetId="28" r:id="rId7"/>
  </sheets>
  <externalReferences>
    <externalReference r:id="rId8"/>
  </externalReferences>
  <definedNames>
    <definedName name="NPool" localSheetId="6">#REF!</definedName>
    <definedName name="NPool">ZOZNAM!$AA$5:$AB$13</definedName>
    <definedName name="_xlnm.Print_Area" localSheetId="3">'A 3'!$A$1:$AB$14</definedName>
    <definedName name="_xlnm.Print_Area" localSheetId="4">'B 4'!$A$1:$AB$14</definedName>
    <definedName name="_xlnm.Print_Area" localSheetId="5">'C 4'!$A$1:$AB$14</definedName>
    <definedName name="_xlnm.Print_Area" localSheetId="6">'PAVÚK Semifinále'!$H$1:$BF$89</definedName>
    <definedName name="_xlnm.Print_Area" localSheetId="2">SKUPINY!$A$1:$L$39</definedName>
    <definedName name="_xlnm.Print_Area" localSheetId="1">ZOZNAM!$B$2:$J$38</definedName>
    <definedName name="Posice" localSheetId="6">#REF!</definedName>
    <definedName name="Posice">ZOZNAM!$G$5:$G$17</definedName>
    <definedName name="Rank" localSheetId="6">#REF!</definedName>
    <definedName name="Rank">ZOZNAM!$B$5:$G$17</definedName>
    <definedName name="Trida" localSheetId="6">#REF!</definedName>
    <definedName name="Trida">ZOZNAM!$B$2</definedName>
  </definedNames>
  <calcPr calcId="144525" iterateDelta="1E-4"/>
</workbook>
</file>

<file path=xl/calcChain.xml><?xml version="1.0" encoding="utf-8"?>
<calcChain xmlns="http://schemas.openxmlformats.org/spreadsheetml/2006/main">
  <c r="J4" i="6" l="1"/>
  <c r="J5" i="23"/>
  <c r="M5" i="23"/>
  <c r="G7" i="23"/>
  <c r="M7" i="23"/>
  <c r="N7" i="23"/>
  <c r="G9" i="23"/>
  <c r="J9" i="23"/>
  <c r="J5" i="14"/>
  <c r="L5" i="14"/>
  <c r="M5" i="14"/>
  <c r="N5" i="14"/>
  <c r="G7" i="14"/>
  <c r="L7" i="14"/>
  <c r="Q5" i="14" s="1"/>
  <c r="M7" i="14"/>
  <c r="N7" i="14"/>
  <c r="O7" i="14"/>
  <c r="P7" i="14"/>
  <c r="Q7" i="14"/>
  <c r="G9" i="14"/>
  <c r="J9" i="14"/>
  <c r="O9" i="14"/>
  <c r="P9" i="14"/>
  <c r="Q9" i="14"/>
  <c r="G11" i="14"/>
  <c r="J11" i="14"/>
  <c r="M11" i="14"/>
  <c r="J5" i="27"/>
  <c r="L5" i="27"/>
  <c r="M5" i="27"/>
  <c r="N5" i="27"/>
  <c r="G7" i="27"/>
  <c r="L7" i="27"/>
  <c r="Q5" i="27" s="1"/>
  <c r="M7" i="27"/>
  <c r="N7" i="27"/>
  <c r="O5" i="27" s="1"/>
  <c r="O7" i="27"/>
  <c r="P7" i="27"/>
  <c r="Q7" i="27"/>
  <c r="G9" i="27"/>
  <c r="J9" i="27"/>
  <c r="O9" i="27"/>
  <c r="P9" i="27"/>
  <c r="Q9" i="27"/>
  <c r="G11" i="27"/>
  <c r="J11" i="27"/>
  <c r="M11" i="27"/>
  <c r="P5" i="27" l="1"/>
  <c r="P5" i="14"/>
  <c r="R13" i="27" l="1"/>
  <c r="E13" i="27"/>
  <c r="T16" i="27" l="1"/>
  <c r="V10" i="27"/>
  <c r="T10" i="27"/>
  <c r="S10" i="27"/>
  <c r="W10" i="27" s="1"/>
  <c r="R10" i="27"/>
  <c r="S8" i="27"/>
  <c r="W8" i="27" s="1"/>
  <c r="V8" i="27"/>
  <c r="T8" i="27"/>
  <c r="R8" i="27"/>
  <c r="S6" i="27"/>
  <c r="W6" i="27" s="1"/>
  <c r="V6" i="27"/>
  <c r="T6" i="27"/>
  <c r="R6" i="27"/>
  <c r="S4" i="27"/>
  <c r="W4" i="27" s="1"/>
  <c r="V4" i="27"/>
  <c r="T4" i="27"/>
  <c r="R4" i="27"/>
  <c r="T13" i="23"/>
  <c r="E13" i="23"/>
  <c r="R13" i="14"/>
  <c r="E13" i="14"/>
  <c r="T15" i="14"/>
  <c r="X8" i="27" l="1"/>
  <c r="X10" i="27"/>
  <c r="X4" i="27"/>
  <c r="X6" i="27"/>
  <c r="Y4" i="27"/>
  <c r="Y6" i="27"/>
  <c r="Y8" i="27"/>
  <c r="Y10" i="27"/>
  <c r="Z8" i="27" l="1"/>
  <c r="Z4" i="27"/>
  <c r="Z10" i="27"/>
  <c r="Z6" i="27"/>
  <c r="T16" i="23" l="1"/>
  <c r="S8" i="23"/>
  <c r="W8" i="23" s="1"/>
  <c r="V8" i="23"/>
  <c r="T8" i="23"/>
  <c r="R8" i="23"/>
  <c r="V6" i="23"/>
  <c r="T6" i="23"/>
  <c r="R6" i="23"/>
  <c r="V4" i="23"/>
  <c r="T4" i="23"/>
  <c r="R4" i="23"/>
  <c r="S6" i="23" l="1"/>
  <c r="W6" i="23" s="1"/>
  <c r="X4" i="23"/>
  <c r="X6" i="23"/>
  <c r="S4" i="23"/>
  <c r="W4" i="23" s="1"/>
  <c r="X8" i="23"/>
  <c r="Y4" i="23"/>
  <c r="Y6" i="23"/>
  <c r="Y8" i="23"/>
  <c r="Z6" i="23" l="1"/>
  <c r="Z8" i="23"/>
  <c r="Z4" i="23"/>
  <c r="E6" i="6" l="1"/>
  <c r="S10" i="14" l="1"/>
  <c r="I10" i="7" l="1"/>
  <c r="R10" i="14"/>
  <c r="R8" i="14"/>
  <c r="R4" i="14"/>
  <c r="D2" i="7" l="1"/>
  <c r="I35" i="7" l="1"/>
  <c r="I34" i="7"/>
  <c r="I33" i="7"/>
  <c r="I32" i="7"/>
  <c r="I27" i="7"/>
  <c r="I26" i="7"/>
  <c r="I25" i="7"/>
  <c r="I24" i="7"/>
  <c r="I19" i="7"/>
  <c r="I18" i="7"/>
  <c r="I17" i="7"/>
  <c r="I16" i="7"/>
  <c r="D35" i="7"/>
  <c r="D34" i="7"/>
  <c r="D33" i="7"/>
  <c r="D32" i="7"/>
  <c r="D27" i="7"/>
  <c r="E10" i="27" s="1"/>
  <c r="D26" i="7"/>
  <c r="D25" i="7"/>
  <c r="D24" i="7"/>
  <c r="D19" i="7"/>
  <c r="D18" i="7"/>
  <c r="D17" i="7"/>
  <c r="D16" i="7"/>
  <c r="D11" i="7"/>
  <c r="D10" i="7"/>
  <c r="E8" i="23" s="1"/>
  <c r="D9" i="7"/>
  <c r="E6" i="23" s="1"/>
  <c r="D8" i="7"/>
  <c r="E4" i="23" s="1"/>
  <c r="E36" i="6"/>
  <c r="H35" i="7" s="1"/>
  <c r="E35" i="6"/>
  <c r="H34" i="7" s="1"/>
  <c r="E34" i="6"/>
  <c r="H33" i="7" s="1"/>
  <c r="E33" i="6"/>
  <c r="H32" i="7" s="1"/>
  <c r="E32" i="6"/>
  <c r="H27" i="7" s="1"/>
  <c r="E31" i="6"/>
  <c r="H26" i="7" s="1"/>
  <c r="E30" i="6"/>
  <c r="H25" i="7" s="1"/>
  <c r="E29" i="6"/>
  <c r="H24" i="7" s="1"/>
  <c r="E28" i="6"/>
  <c r="H19" i="7" s="1"/>
  <c r="E27" i="6"/>
  <c r="H18" i="7" s="1"/>
  <c r="E26" i="6"/>
  <c r="H17" i="7" s="1"/>
  <c r="E25" i="6"/>
  <c r="H16" i="7" s="1"/>
  <c r="I11" i="7"/>
  <c r="I9" i="7"/>
  <c r="E24" i="6"/>
  <c r="H11" i="7" s="1"/>
  <c r="E23" i="6"/>
  <c r="H10" i="7" s="1"/>
  <c r="E22" i="6"/>
  <c r="H9" i="7" s="1"/>
  <c r="I8" i="7"/>
  <c r="E4" i="27" l="1"/>
  <c r="E6" i="27"/>
  <c r="E8" i="27"/>
  <c r="E21" i="6"/>
  <c r="H8" i="7" s="1"/>
  <c r="V10" i="14"/>
  <c r="T10" i="14"/>
  <c r="S8" i="14"/>
  <c r="V8" i="14"/>
  <c r="T8" i="14"/>
  <c r="V4" i="14"/>
  <c r="T4" i="14"/>
  <c r="Y4" i="14" s="1"/>
  <c r="S4" i="14" l="1"/>
  <c r="X4" i="14"/>
  <c r="W6" i="14"/>
  <c r="Y6" i="14"/>
  <c r="X8" i="14"/>
  <c r="Y10" i="14"/>
  <c r="X6" i="14"/>
  <c r="Y8" i="14"/>
  <c r="X10" i="14"/>
  <c r="W10" i="14" l="1"/>
  <c r="Z10" i="14" s="1"/>
  <c r="W8" i="14"/>
  <c r="Z8" i="14" s="1"/>
  <c r="W4" i="14"/>
  <c r="Z4" i="14" s="1"/>
  <c r="Z6" i="14"/>
  <c r="E10" i="14" l="1"/>
  <c r="E8" i="14" l="1"/>
  <c r="E6" i="14"/>
  <c r="E4" i="14"/>
  <c r="E20" i="6"/>
  <c r="C35" i="7" s="1"/>
  <c r="E19" i="6"/>
  <c r="C34" i="7" s="1"/>
  <c r="E18" i="6"/>
  <c r="C33" i="7" s="1"/>
  <c r="E2" i="6" l="1"/>
  <c r="I1" i="7" s="1"/>
  <c r="E5" i="6"/>
  <c r="C8" i="7" s="1"/>
  <c r="C9" i="7"/>
  <c r="D6" i="23" s="1"/>
  <c r="E7" i="6"/>
  <c r="C10" i="7" s="1"/>
  <c r="D8" i="23" s="1"/>
  <c r="E8" i="6"/>
  <c r="C11" i="7" s="1"/>
  <c r="E9" i="6"/>
  <c r="C16" i="7" s="1"/>
  <c r="E10" i="6"/>
  <c r="E11" i="6"/>
  <c r="E12" i="6"/>
  <c r="C19" i="7" s="1"/>
  <c r="D10" i="14" s="1"/>
  <c r="E13" i="6"/>
  <c r="E14" i="6"/>
  <c r="E15" i="6"/>
  <c r="E16" i="6"/>
  <c r="C27" i="7" s="1"/>
  <c r="D10" i="27" s="1"/>
  <c r="E17" i="6"/>
  <c r="C32" i="7" s="1"/>
  <c r="T3" i="5"/>
  <c r="L8" i="5"/>
  <c r="M8" i="5"/>
  <c r="N8" i="5"/>
  <c r="O8" i="5" s="1"/>
  <c r="B5" i="6" s="1"/>
  <c r="P8" i="5"/>
  <c r="L9" i="5"/>
  <c r="D4" i="23" l="1"/>
  <c r="C26" i="7"/>
  <c r="C18" i="7"/>
  <c r="C25" i="7"/>
  <c r="C24" i="7"/>
  <c r="C17" i="7"/>
  <c r="B8" i="7"/>
  <c r="C4" i="23" s="1"/>
  <c r="B6" i="6"/>
  <c r="D4" i="14"/>
  <c r="D4" i="27" l="1"/>
  <c r="D8" i="27"/>
  <c r="D6" i="27"/>
  <c r="D8" i="14"/>
  <c r="D6" i="14"/>
  <c r="B7" i="6"/>
  <c r="B9" i="7"/>
  <c r="C6" i="23" s="1"/>
  <c r="B8" i="6" l="1"/>
  <c r="B10" i="7"/>
  <c r="C8" i="23" s="1"/>
  <c r="B11" i="7" l="1"/>
  <c r="B9" i="6"/>
  <c r="B16" i="7" l="1"/>
  <c r="B10" i="6"/>
  <c r="C4" i="14" l="1"/>
  <c r="B17" i="7"/>
  <c r="B11" i="6"/>
  <c r="C6" i="14" l="1"/>
  <c r="B18" i="7"/>
  <c r="B12" i="6"/>
  <c r="C8" i="14" l="1"/>
  <c r="B19" i="7"/>
  <c r="C10" i="14" s="1"/>
  <c r="B13" i="6"/>
  <c r="B24" i="7" l="1"/>
  <c r="B14" i="6"/>
  <c r="C4" i="27" l="1"/>
  <c r="B25" i="7"/>
  <c r="B15" i="6"/>
  <c r="C6" i="27" l="1"/>
  <c r="B26" i="7"/>
  <c r="B16" i="6"/>
  <c r="C8" i="27" l="1"/>
  <c r="B27" i="7"/>
  <c r="C10" i="27" s="1"/>
  <c r="B17" i="6"/>
  <c r="B32" i="7" l="1"/>
  <c r="B18" i="6"/>
  <c r="B19" i="6" l="1"/>
  <c r="B33" i="7"/>
  <c r="B20" i="6" l="1"/>
  <c r="B34" i="7"/>
  <c r="B35" i="7" l="1"/>
  <c r="B21" i="6"/>
  <c r="B22" i="6" l="1"/>
  <c r="G8" i="7"/>
  <c r="B23" i="6" l="1"/>
  <c r="G9" i="7"/>
  <c r="B24" i="6" l="1"/>
  <c r="G10" i="7"/>
  <c r="B25" i="6" l="1"/>
  <c r="G11" i="7"/>
  <c r="B26" i="6" l="1"/>
  <c r="G16" i="7"/>
  <c r="B27" i="6" l="1"/>
  <c r="G17" i="7"/>
  <c r="B28" i="6" l="1"/>
  <c r="G18" i="7"/>
  <c r="B29" i="6" l="1"/>
  <c r="G19" i="7"/>
  <c r="B30" i="6" l="1"/>
  <c r="G24" i="7"/>
  <c r="B31" i="6" l="1"/>
  <c r="G25" i="7"/>
  <c r="B32" i="6" l="1"/>
  <c r="G26" i="7"/>
  <c r="B33" i="6" l="1"/>
  <c r="G27" i="7"/>
  <c r="B34" i="6" l="1"/>
  <c r="G32" i="7"/>
  <c r="B35" i="6" l="1"/>
  <c r="G33" i="7"/>
  <c r="B36" i="6" l="1"/>
  <c r="G35" i="7" s="1"/>
  <c r="G34" i="7"/>
</calcChain>
</file>

<file path=xl/sharedStrings.xml><?xml version="1.0" encoding="utf-8"?>
<sst xmlns="http://schemas.openxmlformats.org/spreadsheetml/2006/main" count="254" uniqueCount="119">
  <si>
    <t>kategória:      jednotlivci</t>
  </si>
  <si>
    <t>BC</t>
  </si>
  <si>
    <t>BOCCIA</t>
  </si>
  <si>
    <t>:</t>
  </si>
  <si>
    <t>Poradie</t>
  </si>
  <si>
    <t>k3</t>
  </si>
  <si>
    <t>k2</t>
  </si>
  <si>
    <t>k1</t>
  </si>
  <si>
    <t>Skóre</t>
  </si>
  <si>
    <t>Víťazstvá</t>
  </si>
  <si>
    <t>Klub</t>
  </si>
  <si>
    <t>Priezvisko M.</t>
  </si>
  <si>
    <t>St.č.</t>
  </si>
  <si>
    <t>Skupina A</t>
  </si>
  <si>
    <t xml:space="preserve">  VYPISUJE SA</t>
  </si>
  <si>
    <t xml:space="preserve">               Dátum:</t>
  </si>
  <si>
    <t xml:space="preserve">  Hlavný rozhodca :</t>
  </si>
  <si>
    <t xml:space="preserve">    !!!!! nezmazat udaje !!!!!</t>
  </si>
  <si>
    <t xml:space="preserve">      Zapisovaťeľ:</t>
  </si>
  <si>
    <t xml:space="preserve">         Kategória:</t>
  </si>
  <si>
    <t xml:space="preserve">  Názou preteku:</t>
  </si>
  <si>
    <t>D4</t>
  </si>
  <si>
    <t>D3</t>
  </si>
  <si>
    <t>C3</t>
  </si>
  <si>
    <t>B3</t>
  </si>
  <si>
    <t>A, B, C, D, E, F, G, H, I, J</t>
  </si>
  <si>
    <t>A3</t>
  </si>
  <si>
    <t>A, B, C, D, E, F, G, H, I</t>
  </si>
  <si>
    <t>A2</t>
  </si>
  <si>
    <t>A, B, C, D, E, F, G, H</t>
  </si>
  <si>
    <t>B2</t>
  </si>
  <si>
    <t>A, B, C, D, E, F, G</t>
  </si>
  <si>
    <t>C2</t>
  </si>
  <si>
    <t>A, B, C, D, E, F</t>
  </si>
  <si>
    <t>D2</t>
  </si>
  <si>
    <t>A, B, C, D, E</t>
  </si>
  <si>
    <t>D1</t>
  </si>
  <si>
    <t>A, B, C, D</t>
  </si>
  <si>
    <t>A, B, C</t>
  </si>
  <si>
    <t>A, B</t>
  </si>
  <si>
    <t>A1</t>
  </si>
  <si>
    <t>počet hráčov</t>
  </si>
  <si>
    <t>Miesto</t>
  </si>
  <si>
    <t>Meno</t>
  </si>
  <si>
    <t>Priezvisko</t>
  </si>
  <si>
    <t xml:space="preserve">   Kategória:      BC</t>
  </si>
  <si>
    <t>D</t>
  </si>
  <si>
    <t>Skupina</t>
  </si>
  <si>
    <t>C</t>
  </si>
  <si>
    <t>B</t>
  </si>
  <si>
    <t>A</t>
  </si>
  <si>
    <t>Názov preteku:</t>
  </si>
  <si>
    <t>Skupina C</t>
  </si>
  <si>
    <t>Skupina B</t>
  </si>
  <si>
    <t>A4</t>
  </si>
  <si>
    <t>B4</t>
  </si>
  <si>
    <t>C4</t>
  </si>
  <si>
    <t>B1</t>
  </si>
  <si>
    <t>C1</t>
  </si>
  <si>
    <t>H</t>
  </si>
  <si>
    <t>G</t>
  </si>
  <si>
    <t>F</t>
  </si>
  <si>
    <t>Zápasy</t>
  </si>
  <si>
    <t>E4</t>
  </si>
  <si>
    <t>E</t>
  </si>
  <si>
    <t>E1</t>
  </si>
  <si>
    <t>E2</t>
  </si>
  <si>
    <t>E3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</si>
  <si>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</si>
  <si>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</si>
  <si>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</si>
  <si>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</si>
  <si>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</si>
  <si>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</si>
  <si>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</si>
  <si>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</si>
  <si>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</si>
  <si>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</si>
  <si>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</si>
  <si>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</si>
  <si>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t xml:space="preserve">           SKUPINY BC</t>
  </si>
  <si>
    <t>Dátum</t>
  </si>
  <si>
    <t>Hlavný rozhodca</t>
  </si>
  <si>
    <t>Martina Kinčešová</t>
  </si>
  <si>
    <t xml:space="preserve">Majstrovstvá SR </t>
  </si>
  <si>
    <t>Mezík</t>
  </si>
  <si>
    <t>Róbert</t>
  </si>
  <si>
    <t>ŠK Altius</t>
  </si>
  <si>
    <t>Kurilák</t>
  </si>
  <si>
    <t>Rastislav</t>
  </si>
  <si>
    <t>ZOM Prešov</t>
  </si>
  <si>
    <t>Minarech</t>
  </si>
  <si>
    <t>Peter</t>
  </si>
  <si>
    <t>Novota</t>
  </si>
  <si>
    <t>Kudláčová</t>
  </si>
  <si>
    <t>Kristína</t>
  </si>
  <si>
    <t>Jankechová</t>
  </si>
  <si>
    <t>Eliška</t>
  </si>
  <si>
    <t>OMD</t>
  </si>
  <si>
    <t>Breznay</t>
  </si>
  <si>
    <t>Michal</t>
  </si>
  <si>
    <t>Riečičiar</t>
  </si>
  <si>
    <t>Adam</t>
  </si>
  <si>
    <t>Vavrica</t>
  </si>
  <si>
    <t>Hlinka</t>
  </si>
  <si>
    <t>Richard</t>
  </si>
  <si>
    <t>Melicharová</t>
  </si>
  <si>
    <t>Nina</t>
  </si>
  <si>
    <t>t</t>
  </si>
  <si>
    <t>DNS</t>
  </si>
  <si>
    <t>Majstrovstvá Slovenska</t>
  </si>
  <si>
    <t>1.</t>
  </si>
  <si>
    <t>2.</t>
  </si>
  <si>
    <t>1. A</t>
  </si>
  <si>
    <t>3.</t>
  </si>
  <si>
    <t>1. skóre</t>
  </si>
  <si>
    <t>1.C</t>
  </si>
  <si>
    <t>1. B</t>
  </si>
  <si>
    <t xml:space="preserve">      3. - 4. miesto: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</si>
</sst>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63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"/>
      <family val="2"/>
      <charset val="238"/>
    </font>
    <font>
      <b/>
      <sz val="30"/>
      <name val="AntiqOliTEE"/>
      <charset val="238"/>
    </font>
    <font>
      <b/>
      <sz val="54"/>
      <name val="AntiqOliTE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6"/>
      <color theme="4" tint="-0.249977111117893"/>
      <name val="Arial CE"/>
      <family val="2"/>
      <charset val="238"/>
    </font>
    <font>
      <sz val="8"/>
      <color theme="4" tint="-0.249977111117893"/>
      <name val="Arial CE"/>
      <family val="2"/>
      <charset val="238"/>
    </font>
    <font>
      <i/>
      <sz val="8"/>
      <color theme="4" tint="-0.249977111117893"/>
      <name val="Arial CE"/>
      <family val="2"/>
      <charset val="238"/>
    </font>
    <font>
      <sz val="10"/>
      <color theme="4" tint="-0.249977111117893"/>
      <name val="Arial CE"/>
      <family val="2"/>
      <charset val="238"/>
    </font>
    <font>
      <b/>
      <sz val="10"/>
      <color theme="4" tint="-0.249977111117893"/>
      <name val="Arial CE"/>
      <family val="2"/>
      <charset val="238"/>
    </font>
    <font>
      <b/>
      <sz val="72"/>
      <name val="AntiqOliTEE"/>
      <charset val="238"/>
    </font>
    <font>
      <b/>
      <sz val="9"/>
      <name val="Arial CE"/>
      <family val="2"/>
      <charset val="238"/>
    </font>
    <font>
      <sz val="10"/>
      <name val="Tahoma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indexed="12"/>
      <name val="Arial CE"/>
      <family val="2"/>
      <charset val="238"/>
    </font>
    <font>
      <b/>
      <sz val="10"/>
      <name val="Arial CE"/>
      <charset val="238"/>
    </font>
    <font>
      <b/>
      <sz val="10"/>
      <color indexed="9"/>
      <name val="Arial CE"/>
      <family val="2"/>
      <charset val="238"/>
    </font>
    <font>
      <b/>
      <sz val="12"/>
      <name val="Arial CE"/>
      <family val="2"/>
      <charset val="238"/>
    </font>
    <font>
      <b/>
      <sz val="24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charset val="238"/>
    </font>
    <font>
      <sz val="10"/>
      <color rgb="FF05080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6"/>
      <color rgb="FF050800"/>
      <name val="Arial CE"/>
      <family val="2"/>
      <charset val="238"/>
    </font>
    <font>
      <b/>
      <sz val="10"/>
      <color rgb="FF050800"/>
      <name val="Arial CE"/>
      <charset val="238"/>
    </font>
    <font>
      <b/>
      <sz val="8"/>
      <color rgb="FF050800"/>
      <name val="Arial CE"/>
      <charset val="238"/>
    </font>
    <font>
      <b/>
      <sz val="10"/>
      <color rgb="FFE9EAEE"/>
      <name val="Arial CE"/>
      <charset val="238"/>
    </font>
    <font>
      <b/>
      <sz val="12"/>
      <color rgb="FF050800"/>
      <name val="Arial CE"/>
      <charset val="238"/>
    </font>
    <font>
      <b/>
      <sz val="14"/>
      <color rgb="FF050800"/>
      <name val="Arial CE"/>
      <charset val="238"/>
    </font>
    <font>
      <b/>
      <i/>
      <sz val="8"/>
      <color rgb="FF050800"/>
      <name val="Arial CE"/>
      <charset val="238"/>
    </font>
    <font>
      <b/>
      <sz val="22"/>
      <color theme="0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4"/>
      <color theme="3"/>
      <name val="Lucida Calligraphy"/>
      <family val="4"/>
    </font>
    <font>
      <sz val="12"/>
      <name val="Arial CE"/>
      <charset val="238"/>
    </font>
    <font>
      <b/>
      <sz val="22"/>
      <color theme="0"/>
      <name val="Arial CE"/>
      <family val="2"/>
      <charset val="238"/>
    </font>
    <font>
      <b/>
      <sz val="10"/>
      <color theme="0"/>
      <name val="Arial CE"/>
      <charset val="238"/>
    </font>
    <font>
      <sz val="10"/>
      <color theme="0"/>
      <name val="Arial CE"/>
      <charset val="238"/>
    </font>
    <font>
      <b/>
      <u/>
      <sz val="12"/>
      <color rgb="FF050800"/>
      <name val="Arial CE"/>
      <charset val="238"/>
    </font>
    <font>
      <b/>
      <sz val="10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22"/>
      <color theme="4" tint="-0.249977111117893"/>
      <name val="AntiqOliTEE"/>
    </font>
    <font>
      <b/>
      <sz val="10"/>
      <color theme="4" tint="-0.249977111117893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5"/>
      <color rgb="FFFF0000"/>
      <name val="Arial"/>
      <family val="2"/>
      <charset val="238"/>
    </font>
    <font>
      <sz val="5"/>
      <color theme="4" tint="-0.249977111117893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sz val="36"/>
      <color theme="4" tint="-0.249977111117893"/>
      <name val="Arial"/>
      <family val="2"/>
      <charset val="238"/>
    </font>
    <font>
      <sz val="36"/>
      <color theme="4" tint="-0.249977111117893"/>
      <name val="AntiqOliTEE"/>
    </font>
    <font>
      <sz val="36"/>
      <color theme="4" tint="-0.249977111117893"/>
      <name val="Arial"/>
      <family val="2"/>
      <charset val="238"/>
    </font>
    <font>
      <b/>
      <sz val="12"/>
      <name val="Arial"/>
      <family val="2"/>
      <charset val="238"/>
    </font>
    <font>
      <i/>
      <sz val="9"/>
      <color theme="4" tint="-0.249977111117893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rgb="FFFBFDB5"/>
        <bgColor indexed="27"/>
      </patternFill>
    </fill>
    <fill>
      <patternFill patternType="solid">
        <fgColor rgb="FFFBFDB5"/>
        <bgColor indexed="64"/>
      </patternFill>
    </fill>
    <fill>
      <patternFill patternType="solid">
        <fgColor rgb="FFD0EBB3"/>
        <bgColor indexed="27"/>
      </patternFill>
    </fill>
    <fill>
      <patternFill patternType="solid">
        <fgColor rgb="FFD0EBB3"/>
        <bgColor indexed="64"/>
      </patternFill>
    </fill>
    <fill>
      <patternFill patternType="solid">
        <fgColor rgb="FFD5F1FF"/>
        <bgColor indexed="27"/>
      </patternFill>
    </fill>
    <fill>
      <patternFill patternType="solid">
        <fgColor rgb="FFD5F1FF"/>
        <bgColor indexed="64"/>
      </patternFill>
    </fill>
    <fill>
      <patternFill patternType="solid">
        <fgColor rgb="FFFCDED8"/>
        <bgColor indexed="27"/>
      </patternFill>
    </fill>
    <fill>
      <patternFill patternType="solid">
        <fgColor rgb="FFFCDED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28F"/>
        <bgColor indexed="27"/>
      </patternFill>
    </fill>
    <fill>
      <patternFill patternType="solid">
        <fgColor rgb="FFFFD28F"/>
        <bgColor indexed="64"/>
      </patternFill>
    </fill>
    <fill>
      <patternFill patternType="solid">
        <fgColor rgb="FF96F8B0"/>
        <bgColor indexed="27"/>
      </patternFill>
    </fill>
    <fill>
      <patternFill patternType="solid">
        <fgColor rgb="FF96F8B0"/>
        <bgColor indexed="64"/>
      </patternFill>
    </fill>
    <fill>
      <patternFill patternType="solid">
        <fgColor rgb="FF8FC7FF"/>
        <bgColor indexed="64"/>
      </patternFill>
    </fill>
    <fill>
      <patternFill patternType="solid">
        <fgColor rgb="FF8FC7FF"/>
        <bgColor indexed="27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3A60ED"/>
        <bgColor indexed="31"/>
      </patternFill>
    </fill>
    <fill>
      <patternFill patternType="solid">
        <fgColor rgb="FFD92505"/>
        <bgColor indexed="55"/>
      </patternFill>
    </fill>
    <fill>
      <patternFill patternType="solid">
        <fgColor theme="0"/>
        <bgColor indexed="31"/>
      </patternFill>
    </fill>
    <fill>
      <patternFill patternType="solid">
        <fgColor rgb="FFFF0000"/>
        <bgColor indexed="60"/>
      </patternFill>
    </fill>
    <fill>
      <patternFill patternType="solid">
        <fgColor rgb="FFFABF8F"/>
        <bgColor indexed="64"/>
      </patternFill>
    </fill>
    <fill>
      <patternFill patternType="solid">
        <fgColor rgb="FFFABF8F"/>
        <bgColor indexed="27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 applyAlignment="0"/>
    <xf numFmtId="0" fontId="6" fillId="0" borderId="0" applyAlignment="0"/>
    <xf numFmtId="0" fontId="1" fillId="0" borderId="0"/>
  </cellStyleXfs>
  <cellXfs count="397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Alignment="1">
      <alignment readingOrder="1"/>
    </xf>
    <xf numFmtId="0" fontId="14" fillId="2" borderId="0" xfId="1" applyFont="1" applyFill="1" applyBorder="1" applyAlignment="1">
      <alignment vertical="center"/>
    </xf>
    <xf numFmtId="0" fontId="1" fillId="2" borderId="0" xfId="1" applyFill="1" applyBorder="1"/>
    <xf numFmtId="0" fontId="1" fillId="3" borderId="0" xfId="1" applyFont="1" applyFill="1" applyBorder="1"/>
    <xf numFmtId="0" fontId="2" fillId="0" borderId="6" xfId="1" applyFont="1" applyFill="1" applyBorder="1" applyAlignment="1">
      <alignment vertical="center"/>
    </xf>
    <xf numFmtId="0" fontId="15" fillId="0" borderId="6" xfId="2" applyFont="1" applyFill="1" applyBorder="1" applyAlignment="1">
      <alignment vertical="center" wrapText="1"/>
    </xf>
    <xf numFmtId="0" fontId="1" fillId="3" borderId="2" xfId="1" applyFill="1" applyBorder="1"/>
    <xf numFmtId="0" fontId="1" fillId="3" borderId="3" xfId="1" applyFont="1" applyFill="1" applyBorder="1"/>
    <xf numFmtId="0" fontId="6" fillId="3" borderId="3" xfId="1" applyFont="1" applyFill="1" applyBorder="1"/>
    <xf numFmtId="0" fontId="1" fillId="3" borderId="4" xfId="1" applyFill="1" applyBorder="1"/>
    <xf numFmtId="0" fontId="2" fillId="0" borderId="4" xfId="1" applyFont="1" applyFill="1" applyBorder="1" applyAlignment="1">
      <alignment vertical="center"/>
    </xf>
    <xf numFmtId="0" fontId="1" fillId="3" borderId="8" xfId="1" applyFill="1" applyBorder="1"/>
    <xf numFmtId="0" fontId="1" fillId="3" borderId="9" xfId="1" applyFill="1" applyBorder="1"/>
    <xf numFmtId="0" fontId="1" fillId="3" borderId="10" xfId="1" applyFill="1" applyBorder="1"/>
    <xf numFmtId="0" fontId="1" fillId="2" borderId="7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3" borderId="12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13" fillId="0" borderId="0" xfId="1" applyFont="1" applyAlignment="1" applyProtection="1">
      <alignment horizontal="right"/>
      <protection locked="0"/>
    </xf>
    <xf numFmtId="0" fontId="12" fillId="0" borderId="0" xfId="1" applyFont="1" applyProtection="1">
      <protection locked="0"/>
    </xf>
    <xf numFmtId="0" fontId="13" fillId="0" borderId="0" xfId="1" applyFont="1" applyAlignment="1" applyProtection="1">
      <alignment horizontal="left"/>
      <protection locked="0"/>
    </xf>
    <xf numFmtId="0" fontId="1" fillId="0" borderId="0" xfId="1" applyProtection="1"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1" fillId="0" borderId="0" xfId="1" applyBorder="1" applyProtection="1">
      <protection locked="0"/>
    </xf>
    <xf numFmtId="0" fontId="7" fillId="0" borderId="0" xfId="2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left"/>
      <protection locked="0"/>
    </xf>
    <xf numFmtId="0" fontId="19" fillId="0" borderId="0" xfId="1" applyFont="1" applyFill="1" applyAlignment="1" applyProtection="1">
      <protection locked="0"/>
    </xf>
    <xf numFmtId="0" fontId="19" fillId="0" borderId="0" xfId="1" applyFont="1" applyFill="1" applyAlignment="1" applyProtection="1">
      <alignment horizontal="left"/>
      <protection locked="0"/>
    </xf>
    <xf numFmtId="0" fontId="2" fillId="0" borderId="0" xfId="1" applyFont="1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6" fillId="0" borderId="0" xfId="1" applyFont="1" applyProtection="1">
      <protection locked="0"/>
    </xf>
    <xf numFmtId="0" fontId="16" fillId="0" borderId="0" xfId="1" applyFont="1" applyFill="1" applyBorder="1" applyProtection="1">
      <protection locked="0"/>
    </xf>
    <xf numFmtId="0" fontId="17" fillId="0" borderId="0" xfId="1" applyFont="1" applyFill="1" applyBorder="1" applyProtection="1">
      <protection locked="0"/>
    </xf>
    <xf numFmtId="0" fontId="1" fillId="0" borderId="0" xfId="1" applyProtection="1"/>
    <xf numFmtId="0" fontId="2" fillId="0" borderId="0" xfId="1" applyFont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23" fillId="0" borderId="0" xfId="1" applyFont="1" applyBorder="1" applyAlignment="1" applyProtection="1"/>
    <xf numFmtId="0" fontId="23" fillId="0" borderId="22" xfId="1" applyFont="1" applyBorder="1" applyAlignment="1" applyProtection="1"/>
    <xf numFmtId="0" fontId="24" fillId="0" borderId="0" xfId="1" applyFont="1" applyProtection="1"/>
    <xf numFmtId="0" fontId="7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vertical="center" wrapText="1"/>
    </xf>
    <xf numFmtId="0" fontId="1" fillId="0" borderId="0" xfId="1" applyBorder="1" applyProtection="1"/>
    <xf numFmtId="0" fontId="2" fillId="0" borderId="0" xfId="1" applyFont="1" applyProtection="1"/>
    <xf numFmtId="0" fontId="1" fillId="0" borderId="0" xfId="1" applyFill="1" applyBorder="1" applyProtection="1"/>
    <xf numFmtId="0" fontId="2" fillId="0" borderId="15" xfId="1" applyFont="1" applyBorder="1" applyAlignment="1" applyProtection="1">
      <alignment horizontal="center"/>
    </xf>
    <xf numFmtId="0" fontId="2" fillId="0" borderId="15" xfId="1" applyFont="1" applyBorder="1" applyProtection="1"/>
    <xf numFmtId="0" fontId="2" fillId="0" borderId="0" xfId="1" applyFont="1" applyBorder="1" applyProtection="1"/>
    <xf numFmtId="0" fontId="21" fillId="0" borderId="0" xfId="1" applyFont="1" applyProtection="1"/>
    <xf numFmtId="0" fontId="8" fillId="0" borderId="0" xfId="1" applyFont="1" applyProtection="1"/>
    <xf numFmtId="0" fontId="1" fillId="0" borderId="15" xfId="1" applyBorder="1" applyAlignment="1" applyProtection="1">
      <alignment horizontal="center"/>
    </xf>
    <xf numFmtId="0" fontId="1" fillId="0" borderId="15" xfId="1" applyBorder="1" applyProtection="1"/>
    <xf numFmtId="0" fontId="17" fillId="0" borderId="0" xfId="1" applyFont="1" applyBorder="1" applyProtection="1"/>
    <xf numFmtId="0" fontId="1" fillId="0" borderId="0" xfId="1" applyAlignment="1" applyProtection="1">
      <alignment horizontal="center"/>
    </xf>
    <xf numFmtId="0" fontId="8" fillId="0" borderId="0" xfId="1" applyFont="1" applyBorder="1" applyProtection="1"/>
    <xf numFmtId="0" fontId="1" fillId="0" borderId="0" xfId="1" applyFill="1" applyBorder="1" applyAlignment="1" applyProtection="1">
      <alignment horizontal="center"/>
    </xf>
    <xf numFmtId="0" fontId="21" fillId="0" borderId="0" xfId="1" applyFont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20" fillId="0" borderId="0" xfId="1" applyFont="1" applyProtection="1"/>
    <xf numFmtId="0" fontId="1" fillId="20" borderId="0" xfId="1" applyFill="1" applyProtection="1">
      <protection locked="0"/>
    </xf>
    <xf numFmtId="0" fontId="26" fillId="0" borderId="0" xfId="1" applyFont="1" applyProtection="1">
      <protection locked="0"/>
    </xf>
    <xf numFmtId="0" fontId="33" fillId="0" borderId="10" xfId="1" applyFont="1" applyBorder="1" applyAlignment="1" applyProtection="1">
      <alignment horizontal="right"/>
      <protection locked="0"/>
    </xf>
    <xf numFmtId="0" fontId="33" fillId="0" borderId="9" xfId="1" applyFont="1" applyBorder="1" applyAlignment="1" applyProtection="1">
      <alignment horizontal="center"/>
    </xf>
    <xf numFmtId="0" fontId="33" fillId="0" borderId="8" xfId="1" applyFont="1" applyBorder="1" applyAlignment="1" applyProtection="1">
      <alignment horizontal="left"/>
      <protection locked="0"/>
    </xf>
    <xf numFmtId="0" fontId="31" fillId="0" borderId="3" xfId="1" applyFont="1" applyBorder="1" applyAlignment="1" applyProtection="1">
      <alignment horizontal="center"/>
    </xf>
    <xf numFmtId="0" fontId="31" fillId="0" borderId="2" xfId="1" applyFont="1" applyBorder="1" applyAlignment="1" applyProtection="1">
      <alignment horizontal="left"/>
      <protection locked="0"/>
    </xf>
    <xf numFmtId="0" fontId="31" fillId="0" borderId="3" xfId="1" applyFont="1" applyBorder="1" applyAlignment="1" applyProtection="1">
      <alignment horizontal="right"/>
      <protection locked="0"/>
    </xf>
    <xf numFmtId="0" fontId="31" fillId="0" borderId="3" xfId="1" applyFont="1" applyBorder="1" applyAlignment="1" applyProtection="1">
      <alignment horizontal="center"/>
      <protection locked="0"/>
    </xf>
    <xf numFmtId="0" fontId="28" fillId="21" borderId="14" xfId="1" applyFont="1" applyFill="1" applyBorder="1" applyAlignment="1" applyProtection="1">
      <alignment horizontal="center" vertical="center"/>
      <protection locked="0"/>
    </xf>
    <xf numFmtId="0" fontId="28" fillId="21" borderId="1" xfId="1" applyFont="1" applyFill="1" applyBorder="1" applyAlignment="1" applyProtection="1">
      <alignment horizontal="center" vertical="center"/>
      <protection locked="0"/>
    </xf>
    <xf numFmtId="0" fontId="1" fillId="0" borderId="28" xfId="1" applyBorder="1" applyProtection="1">
      <protection locked="0"/>
    </xf>
    <xf numFmtId="0" fontId="1" fillId="0" borderId="29" xfId="1" applyBorder="1" applyProtection="1">
      <protection locked="0"/>
    </xf>
    <xf numFmtId="0" fontId="1" fillId="0" borderId="31" xfId="1" applyBorder="1" applyProtection="1">
      <protection locked="0"/>
    </xf>
    <xf numFmtId="0" fontId="1" fillId="0" borderId="33" xfId="1" applyBorder="1" applyProtection="1">
      <protection locked="0"/>
    </xf>
    <xf numFmtId="0" fontId="1" fillId="0" borderId="34" xfId="1" applyBorder="1" applyProtection="1">
      <protection locked="0"/>
    </xf>
    <xf numFmtId="0" fontId="27" fillId="23" borderId="0" xfId="1" applyFont="1" applyFill="1" applyBorder="1" applyAlignment="1" applyProtection="1">
      <alignment horizontal="center" vertical="center"/>
      <protection locked="0"/>
    </xf>
    <xf numFmtId="0" fontId="30" fillId="20" borderId="0" xfId="1" applyFont="1" applyFill="1" applyBorder="1" applyAlignment="1" applyProtection="1">
      <alignment horizontal="center" vertical="center"/>
    </xf>
    <xf numFmtId="0" fontId="31" fillId="20" borderId="0" xfId="1" applyFont="1" applyFill="1" applyBorder="1" applyAlignment="1" applyProtection="1">
      <alignment horizontal="center" vertical="center"/>
    </xf>
    <xf numFmtId="0" fontId="31" fillId="20" borderId="0" xfId="1" applyFont="1" applyFill="1" applyBorder="1" applyAlignment="1" applyProtection="1">
      <alignment horizontal="right"/>
      <protection locked="0"/>
    </xf>
    <xf numFmtId="0" fontId="31" fillId="20" borderId="0" xfId="1" applyFont="1" applyFill="1" applyBorder="1" applyAlignment="1" applyProtection="1">
      <alignment horizontal="center"/>
    </xf>
    <xf numFmtId="0" fontId="31" fillId="20" borderId="0" xfId="1" applyFont="1" applyFill="1" applyBorder="1" applyAlignment="1" applyProtection="1">
      <alignment horizontal="left"/>
      <protection locked="0"/>
    </xf>
    <xf numFmtId="0" fontId="31" fillId="20" borderId="0" xfId="1" applyFont="1" applyFill="1" applyBorder="1" applyProtection="1">
      <protection locked="0"/>
    </xf>
    <xf numFmtId="0" fontId="32" fillId="19" borderId="0" xfId="1" applyFont="1" applyFill="1" applyBorder="1" applyAlignment="1" applyProtection="1">
      <alignment horizontal="center"/>
    </xf>
    <xf numFmtId="0" fontId="33" fillId="20" borderId="0" xfId="1" applyFont="1" applyFill="1" applyBorder="1" applyAlignment="1" applyProtection="1">
      <alignment horizontal="center" vertical="center"/>
    </xf>
    <xf numFmtId="0" fontId="33" fillId="20" borderId="0" xfId="1" applyNumberFormat="1" applyFont="1" applyFill="1" applyBorder="1" applyAlignment="1" applyProtection="1">
      <alignment horizontal="center" vertical="center"/>
    </xf>
    <xf numFmtId="0" fontId="33" fillId="20" borderId="0" xfId="1" applyFont="1" applyFill="1" applyBorder="1" applyAlignment="1" applyProtection="1">
      <alignment horizontal="right" vertical="center"/>
    </xf>
    <xf numFmtId="0" fontId="34" fillId="20" borderId="0" xfId="1" applyFont="1" applyFill="1" applyBorder="1" applyAlignment="1" applyProtection="1">
      <alignment horizontal="center" vertical="center"/>
    </xf>
    <xf numFmtId="0" fontId="33" fillId="20" borderId="0" xfId="1" applyFont="1" applyFill="1" applyBorder="1" applyAlignment="1" applyProtection="1">
      <alignment horizontal="left" vertical="center"/>
    </xf>
    <xf numFmtId="0" fontId="35" fillId="20" borderId="0" xfId="1" applyNumberFormat="1" applyFont="1" applyFill="1" applyBorder="1" applyAlignment="1" applyProtection="1">
      <alignment horizontal="center" vertical="center"/>
      <protection locked="0"/>
    </xf>
    <xf numFmtId="0" fontId="31" fillId="20" borderId="0" xfId="1" applyFont="1" applyFill="1" applyBorder="1" applyAlignment="1" applyProtection="1">
      <alignment vertical="center"/>
      <protection locked="0"/>
    </xf>
    <xf numFmtId="0" fontId="36" fillId="23" borderId="0" xfId="1" applyFont="1" applyFill="1" applyBorder="1" applyAlignment="1" applyProtection="1">
      <alignment horizontal="center" vertical="center"/>
      <protection locked="0"/>
    </xf>
    <xf numFmtId="0" fontId="31" fillId="0" borderId="4" xfId="1" applyFont="1" applyBorder="1" applyAlignment="1" applyProtection="1">
      <alignment horizontal="right"/>
      <protection locked="0"/>
    </xf>
    <xf numFmtId="0" fontId="31" fillId="0" borderId="4" xfId="1" applyFont="1" applyBorder="1" applyAlignment="1" applyProtection="1">
      <protection locked="0"/>
    </xf>
    <xf numFmtId="0" fontId="28" fillId="21" borderId="12" xfId="1" applyFont="1" applyFill="1" applyBorder="1" applyAlignment="1" applyProtection="1">
      <alignment horizontal="center" vertical="center"/>
      <protection locked="0"/>
    </xf>
    <xf numFmtId="0" fontId="28" fillId="21" borderId="15" xfId="1" applyFont="1" applyFill="1" applyBorder="1" applyAlignment="1" applyProtection="1">
      <alignment horizontal="center" vertical="center"/>
      <protection locked="0"/>
    </xf>
    <xf numFmtId="14" fontId="1" fillId="24" borderId="36" xfId="1" applyNumberFormat="1" applyFill="1" applyBorder="1" applyAlignment="1"/>
    <xf numFmtId="0" fontId="1" fillId="24" borderId="0" xfId="1" applyFill="1" applyAlignment="1"/>
    <xf numFmtId="0" fontId="40" fillId="0" borderId="0" xfId="2" applyFont="1" applyBorder="1" applyAlignment="1" applyProtection="1">
      <alignment vertical="center"/>
      <protection locked="0"/>
    </xf>
    <xf numFmtId="0" fontId="40" fillId="0" borderId="32" xfId="2" applyFont="1" applyBorder="1" applyAlignment="1" applyProtection="1">
      <alignment vertical="center"/>
      <protection locked="0"/>
    </xf>
    <xf numFmtId="0" fontId="28" fillId="21" borderId="1" xfId="1" applyFont="1" applyFill="1" applyBorder="1" applyAlignment="1" applyProtection="1">
      <alignment horizontal="center" vertical="center"/>
      <protection locked="0"/>
    </xf>
    <xf numFmtId="0" fontId="28" fillId="21" borderId="12" xfId="1" applyFont="1" applyFill="1" applyBorder="1" applyAlignment="1" applyProtection="1">
      <alignment horizontal="center" vertical="center"/>
      <protection locked="0"/>
    </xf>
    <xf numFmtId="0" fontId="31" fillId="0" borderId="4" xfId="1" applyFont="1" applyBorder="1" applyProtection="1">
      <protection locked="0"/>
    </xf>
    <xf numFmtId="0" fontId="1" fillId="0" borderId="13" xfId="1" applyFont="1" applyBorder="1" applyAlignment="1" applyProtection="1">
      <alignment horizontal="center"/>
    </xf>
    <xf numFmtId="0" fontId="18" fillId="4" borderId="15" xfId="1" applyFont="1" applyFill="1" applyBorder="1" applyAlignment="1" applyProtection="1">
      <alignment vertical="center"/>
      <protection locked="0"/>
    </xf>
    <xf numFmtId="0" fontId="16" fillId="5" borderId="15" xfId="1" applyFont="1" applyFill="1" applyBorder="1" applyProtection="1">
      <protection locked="0"/>
    </xf>
    <xf numFmtId="0" fontId="16" fillId="5" borderId="15" xfId="1" applyFont="1" applyFill="1" applyBorder="1" applyProtection="1"/>
    <xf numFmtId="0" fontId="18" fillId="5" borderId="15" xfId="1" applyFont="1" applyFill="1" applyBorder="1" applyProtection="1">
      <protection locked="0"/>
    </xf>
    <xf numFmtId="0" fontId="18" fillId="6" borderId="15" xfId="1" applyFont="1" applyFill="1" applyBorder="1" applyAlignment="1" applyProtection="1">
      <alignment vertical="center"/>
      <protection locked="0"/>
    </xf>
    <xf numFmtId="0" fontId="16" fillId="7" borderId="15" xfId="1" applyFont="1" applyFill="1" applyBorder="1" applyProtection="1">
      <protection locked="0"/>
    </xf>
    <xf numFmtId="0" fontId="16" fillId="7" borderId="15" xfId="1" applyFont="1" applyFill="1" applyBorder="1" applyProtection="1"/>
    <xf numFmtId="0" fontId="18" fillId="10" borderId="15" xfId="1" applyFont="1" applyFill="1" applyBorder="1" applyAlignment="1" applyProtection="1">
      <alignment vertical="center"/>
      <protection locked="0"/>
    </xf>
    <xf numFmtId="0" fontId="16" fillId="11" borderId="15" xfId="1" applyFont="1" applyFill="1" applyBorder="1" applyProtection="1">
      <protection locked="0"/>
    </xf>
    <xf numFmtId="0" fontId="16" fillId="11" borderId="15" xfId="1" applyFont="1" applyFill="1" applyBorder="1" applyProtection="1"/>
    <xf numFmtId="0" fontId="18" fillId="8" borderId="15" xfId="1" applyFont="1" applyFill="1" applyBorder="1" applyAlignment="1" applyProtection="1">
      <alignment vertical="center"/>
      <protection locked="0"/>
    </xf>
    <xf numFmtId="0" fontId="16" fillId="9" borderId="15" xfId="1" applyFont="1" applyFill="1" applyBorder="1" applyProtection="1">
      <protection locked="0"/>
    </xf>
    <xf numFmtId="0" fontId="16" fillId="9" borderId="15" xfId="1" applyFont="1" applyFill="1" applyBorder="1" applyProtection="1"/>
    <xf numFmtId="0" fontId="18" fillId="26" borderId="15" xfId="1" applyFont="1" applyFill="1" applyBorder="1" applyAlignment="1" applyProtection="1">
      <alignment vertical="center"/>
      <protection locked="0"/>
    </xf>
    <xf numFmtId="0" fontId="16" fillId="25" borderId="15" xfId="1" applyFont="1" applyFill="1" applyBorder="1" applyProtection="1">
      <protection locked="0"/>
    </xf>
    <xf numFmtId="0" fontId="16" fillId="25" borderId="15" xfId="1" applyFont="1" applyFill="1" applyBorder="1" applyProtection="1"/>
    <xf numFmtId="0" fontId="18" fillId="15" borderId="15" xfId="1" applyFont="1" applyFill="1" applyBorder="1" applyAlignment="1" applyProtection="1">
      <alignment vertical="center"/>
      <protection locked="0"/>
    </xf>
    <xf numFmtId="0" fontId="16" fillId="16" borderId="15" xfId="1" applyFont="1" applyFill="1" applyBorder="1" applyProtection="1">
      <protection locked="0"/>
    </xf>
    <xf numFmtId="0" fontId="16" fillId="16" borderId="15" xfId="1" applyFont="1" applyFill="1" applyBorder="1" applyProtection="1"/>
    <xf numFmtId="0" fontId="18" fillId="13" borderId="15" xfId="1" applyFont="1" applyFill="1" applyBorder="1" applyAlignment="1" applyProtection="1">
      <alignment vertical="center"/>
      <protection locked="0"/>
    </xf>
    <xf numFmtId="0" fontId="16" fillId="14" borderId="15" xfId="1" applyFont="1" applyFill="1" applyBorder="1" applyProtection="1">
      <protection locked="0"/>
    </xf>
    <xf numFmtId="0" fontId="16" fillId="14" borderId="15" xfId="1" applyFont="1" applyFill="1" applyBorder="1" applyProtection="1"/>
    <xf numFmtId="0" fontId="18" fillId="18" borderId="15" xfId="1" applyFont="1" applyFill="1" applyBorder="1" applyAlignment="1" applyProtection="1">
      <alignment vertical="center"/>
      <protection locked="0"/>
    </xf>
    <xf numFmtId="0" fontId="16" fillId="17" borderId="15" xfId="1" applyFont="1" applyFill="1" applyBorder="1" applyProtection="1">
      <protection locked="0"/>
    </xf>
    <xf numFmtId="0" fontId="16" fillId="17" borderId="15" xfId="1" applyFont="1" applyFill="1" applyBorder="1" applyProtection="1"/>
    <xf numFmtId="0" fontId="1" fillId="0" borderId="13" xfId="1" applyFont="1" applyBorder="1" applyProtection="1"/>
    <xf numFmtId="0" fontId="18" fillId="4" borderId="23" xfId="1" applyFont="1" applyFill="1" applyBorder="1" applyAlignment="1" applyProtection="1">
      <alignment vertical="center"/>
      <protection locked="0"/>
    </xf>
    <xf numFmtId="0" fontId="16" fillId="5" borderId="23" xfId="1" applyFont="1" applyFill="1" applyBorder="1" applyProtection="1">
      <protection locked="0"/>
    </xf>
    <xf numFmtId="0" fontId="16" fillId="5" borderId="23" xfId="1" applyFont="1" applyFill="1" applyBorder="1" applyProtection="1"/>
    <xf numFmtId="0" fontId="18" fillId="4" borderId="26" xfId="1" applyFont="1" applyFill="1" applyBorder="1" applyAlignment="1" applyProtection="1">
      <alignment vertical="center"/>
      <protection locked="0"/>
    </xf>
    <xf numFmtId="0" fontId="16" fillId="5" borderId="26" xfId="1" applyFont="1" applyFill="1" applyBorder="1" applyProtection="1">
      <protection locked="0"/>
    </xf>
    <xf numFmtId="0" fontId="16" fillId="5" borderId="26" xfId="1" applyFont="1" applyFill="1" applyBorder="1" applyProtection="1"/>
    <xf numFmtId="0" fontId="18" fillId="6" borderId="23" xfId="1" applyFont="1" applyFill="1" applyBorder="1" applyAlignment="1" applyProtection="1">
      <alignment vertical="center"/>
      <protection locked="0"/>
    </xf>
    <xf numFmtId="0" fontId="16" fillId="7" borderId="23" xfId="1" applyFont="1" applyFill="1" applyBorder="1" applyProtection="1">
      <protection locked="0"/>
    </xf>
    <xf numFmtId="0" fontId="16" fillId="7" borderId="23" xfId="1" applyFont="1" applyFill="1" applyBorder="1" applyProtection="1"/>
    <xf numFmtId="0" fontId="18" fillId="6" borderId="26" xfId="1" applyFont="1" applyFill="1" applyBorder="1" applyAlignment="1" applyProtection="1">
      <alignment vertical="center"/>
      <protection locked="0"/>
    </xf>
    <xf numFmtId="0" fontId="16" fillId="7" borderId="26" xfId="1" applyFont="1" applyFill="1" applyBorder="1" applyProtection="1">
      <protection locked="0"/>
    </xf>
    <xf numFmtId="0" fontId="16" fillId="7" borderId="26" xfId="1" applyFont="1" applyFill="1" applyBorder="1" applyProtection="1"/>
    <xf numFmtId="0" fontId="18" fillId="10" borderId="23" xfId="1" applyFont="1" applyFill="1" applyBorder="1" applyAlignment="1" applyProtection="1">
      <alignment vertical="center"/>
      <protection locked="0"/>
    </xf>
    <xf numFmtId="0" fontId="16" fillId="11" borderId="23" xfId="1" applyFont="1" applyFill="1" applyBorder="1" applyProtection="1">
      <protection locked="0"/>
    </xf>
    <xf numFmtId="0" fontId="16" fillId="11" borderId="23" xfId="1" applyFont="1" applyFill="1" applyBorder="1" applyProtection="1"/>
    <xf numFmtId="0" fontId="18" fillId="10" borderId="26" xfId="1" applyFont="1" applyFill="1" applyBorder="1" applyAlignment="1" applyProtection="1">
      <alignment vertical="center"/>
      <protection locked="0"/>
    </xf>
    <xf numFmtId="0" fontId="16" fillId="11" borderId="26" xfId="1" applyFont="1" applyFill="1" applyBorder="1" applyProtection="1">
      <protection locked="0"/>
    </xf>
    <xf numFmtId="0" fontId="16" fillId="11" borderId="26" xfId="1" applyFont="1" applyFill="1" applyBorder="1" applyProtection="1"/>
    <xf numFmtId="0" fontId="18" fillId="8" borderId="23" xfId="1" applyFont="1" applyFill="1" applyBorder="1" applyAlignment="1" applyProtection="1">
      <alignment vertical="center"/>
      <protection locked="0"/>
    </xf>
    <xf numFmtId="0" fontId="16" fillId="9" borderId="23" xfId="1" applyFont="1" applyFill="1" applyBorder="1" applyProtection="1">
      <protection locked="0"/>
    </xf>
    <xf numFmtId="0" fontId="16" fillId="9" borderId="23" xfId="1" applyFont="1" applyFill="1" applyBorder="1" applyProtection="1"/>
    <xf numFmtId="0" fontId="18" fillId="8" borderId="26" xfId="1" applyFont="1" applyFill="1" applyBorder="1" applyAlignment="1" applyProtection="1">
      <alignment vertical="center"/>
      <protection locked="0"/>
    </xf>
    <xf numFmtId="0" fontId="16" fillId="9" borderId="26" xfId="1" applyFont="1" applyFill="1" applyBorder="1" applyProtection="1">
      <protection locked="0"/>
    </xf>
    <xf numFmtId="0" fontId="16" fillId="9" borderId="26" xfId="1" applyFont="1" applyFill="1" applyBorder="1" applyProtection="1"/>
    <xf numFmtId="0" fontId="18" fillId="15" borderId="23" xfId="1" applyFont="1" applyFill="1" applyBorder="1" applyAlignment="1" applyProtection="1">
      <alignment vertical="center"/>
      <protection locked="0"/>
    </xf>
    <xf numFmtId="0" fontId="16" fillId="16" borderId="23" xfId="1" applyFont="1" applyFill="1" applyBorder="1" applyProtection="1">
      <protection locked="0"/>
    </xf>
    <xf numFmtId="0" fontId="16" fillId="16" borderId="23" xfId="1" applyFont="1" applyFill="1" applyBorder="1" applyProtection="1"/>
    <xf numFmtId="0" fontId="18" fillId="15" borderId="26" xfId="1" applyFont="1" applyFill="1" applyBorder="1" applyAlignment="1" applyProtection="1">
      <alignment vertical="center"/>
      <protection locked="0"/>
    </xf>
    <xf numFmtId="0" fontId="16" fillId="16" borderId="26" xfId="1" applyFont="1" applyFill="1" applyBorder="1" applyProtection="1">
      <protection locked="0"/>
    </xf>
    <xf numFmtId="0" fontId="16" fillId="16" borderId="26" xfId="1" applyFont="1" applyFill="1" applyBorder="1" applyProtection="1"/>
    <xf numFmtId="0" fontId="18" fillId="26" borderId="23" xfId="1" applyFont="1" applyFill="1" applyBorder="1" applyAlignment="1" applyProtection="1">
      <alignment vertical="center"/>
      <protection locked="0"/>
    </xf>
    <xf numFmtId="0" fontId="16" fillId="25" borderId="23" xfId="1" applyFont="1" applyFill="1" applyBorder="1" applyProtection="1">
      <protection locked="0"/>
    </xf>
    <xf numFmtId="0" fontId="16" fillId="25" borderId="23" xfId="1" applyFont="1" applyFill="1" applyBorder="1" applyProtection="1"/>
    <xf numFmtId="0" fontId="18" fillId="26" borderId="26" xfId="1" applyFont="1" applyFill="1" applyBorder="1" applyAlignment="1" applyProtection="1">
      <alignment vertical="center"/>
      <protection locked="0"/>
    </xf>
    <xf numFmtId="0" fontId="16" fillId="25" borderId="26" xfId="1" applyFont="1" applyFill="1" applyBorder="1" applyProtection="1">
      <protection locked="0"/>
    </xf>
    <xf numFmtId="0" fontId="16" fillId="25" borderId="26" xfId="1" applyFont="1" applyFill="1" applyBorder="1" applyProtection="1"/>
    <xf numFmtId="0" fontId="18" fillId="13" borderId="23" xfId="1" applyFont="1" applyFill="1" applyBorder="1" applyAlignment="1" applyProtection="1">
      <alignment vertical="center"/>
      <protection locked="0"/>
    </xf>
    <xf numFmtId="0" fontId="16" fillId="14" borderId="23" xfId="1" applyFont="1" applyFill="1" applyBorder="1" applyProtection="1">
      <protection locked="0"/>
    </xf>
    <xf numFmtId="0" fontId="16" fillId="14" borderId="23" xfId="1" applyFont="1" applyFill="1" applyBorder="1" applyProtection="1"/>
    <xf numFmtId="0" fontId="18" fillId="13" borderId="26" xfId="1" applyFont="1" applyFill="1" applyBorder="1" applyAlignment="1" applyProtection="1">
      <alignment vertical="center"/>
      <protection locked="0"/>
    </xf>
    <xf numFmtId="0" fontId="16" fillId="14" borderId="26" xfId="1" applyFont="1" applyFill="1" applyBorder="1" applyProtection="1">
      <protection locked="0"/>
    </xf>
    <xf numFmtId="0" fontId="16" fillId="14" borderId="26" xfId="1" applyFont="1" applyFill="1" applyBorder="1" applyProtection="1"/>
    <xf numFmtId="0" fontId="18" fillId="18" borderId="23" xfId="1" applyFont="1" applyFill="1" applyBorder="1" applyAlignment="1" applyProtection="1">
      <alignment vertical="center"/>
      <protection locked="0"/>
    </xf>
    <xf numFmtId="0" fontId="16" fillId="17" borderId="23" xfId="1" applyFont="1" applyFill="1" applyBorder="1" applyProtection="1">
      <protection locked="0"/>
    </xf>
    <xf numFmtId="0" fontId="16" fillId="17" borderId="23" xfId="1" applyFont="1" applyFill="1" applyBorder="1" applyProtection="1"/>
    <xf numFmtId="0" fontId="18" fillId="18" borderId="26" xfId="1" applyFont="1" applyFill="1" applyBorder="1" applyAlignment="1" applyProtection="1">
      <alignment vertical="center"/>
      <protection locked="0"/>
    </xf>
    <xf numFmtId="0" fontId="16" fillId="17" borderId="26" xfId="1" applyFont="1" applyFill="1" applyBorder="1" applyProtection="1">
      <protection locked="0"/>
    </xf>
    <xf numFmtId="0" fontId="16" fillId="17" borderId="26" xfId="1" applyFont="1" applyFill="1" applyBorder="1" applyProtection="1"/>
    <xf numFmtId="0" fontId="2" fillId="0" borderId="12" xfId="1" applyFont="1" applyBorder="1" applyProtection="1">
      <protection locked="0"/>
    </xf>
    <xf numFmtId="0" fontId="19" fillId="0" borderId="0" xfId="1" applyFont="1" applyFill="1" applyAlignment="1" applyProtection="1">
      <alignment horizontal="left"/>
    </xf>
    <xf numFmtId="0" fontId="1" fillId="0" borderId="39" xfId="1" applyFont="1" applyBorder="1" applyAlignment="1" applyProtection="1">
      <alignment horizontal="center"/>
    </xf>
    <xf numFmtId="0" fontId="1" fillId="0" borderId="40" xfId="1" applyBorder="1" applyAlignment="1" applyProtection="1">
      <alignment horizontal="center"/>
    </xf>
    <xf numFmtId="0" fontId="1" fillId="0" borderId="40" xfId="1" applyFont="1" applyBorder="1" applyAlignment="1" applyProtection="1">
      <alignment horizontal="center"/>
    </xf>
    <xf numFmtId="0" fontId="1" fillId="0" borderId="41" xfId="1" applyBorder="1" applyAlignment="1" applyProtection="1">
      <alignment horizontal="center"/>
    </xf>
    <xf numFmtId="0" fontId="1" fillId="0" borderId="39" xfId="1" applyBorder="1" applyAlignment="1" applyProtection="1">
      <alignment horizontal="center"/>
    </xf>
    <xf numFmtId="0" fontId="1" fillId="0" borderId="41" xfId="1" applyFont="1" applyBorder="1" applyAlignment="1" applyProtection="1">
      <alignment horizontal="center"/>
    </xf>
    <xf numFmtId="0" fontId="2" fillId="0" borderId="5" xfId="1" applyFont="1" applyBorder="1" applyProtection="1"/>
    <xf numFmtId="0" fontId="46" fillId="0" borderId="10" xfId="1" applyFont="1" applyBorder="1" applyAlignment="1" applyProtection="1">
      <alignment horizontal="right"/>
      <protection locked="0"/>
    </xf>
    <xf numFmtId="0" fontId="46" fillId="0" borderId="8" xfId="1" applyFont="1" applyBorder="1" applyAlignment="1" applyProtection="1">
      <alignment horizontal="left"/>
      <protection locked="0"/>
    </xf>
    <xf numFmtId="164" fontId="1" fillId="0" borderId="0" xfId="1" applyNumberFormat="1" applyBorder="1" applyAlignment="1">
      <alignment horizontal="center"/>
    </xf>
    <xf numFmtId="0" fontId="1" fillId="3" borderId="5" xfId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0" fontId="1" fillId="0" borderId="13" xfId="1" applyFont="1" applyBorder="1" applyAlignment="1" applyProtection="1">
      <alignment horizontal="center"/>
    </xf>
    <xf numFmtId="0" fontId="16" fillId="5" borderId="23" xfId="1" applyFont="1" applyFill="1" applyBorder="1" applyAlignment="1" applyProtection="1">
      <alignment horizontal="center"/>
    </xf>
    <xf numFmtId="0" fontId="16" fillId="5" borderId="24" xfId="1" applyFont="1" applyFill="1" applyBorder="1" applyAlignment="1" applyProtection="1">
      <alignment horizontal="center"/>
    </xf>
    <xf numFmtId="0" fontId="16" fillId="5" borderId="15" xfId="1" applyFont="1" applyFill="1" applyBorder="1" applyAlignment="1" applyProtection="1">
      <alignment horizontal="center"/>
    </xf>
    <xf numFmtId="0" fontId="16" fillId="5" borderId="25" xfId="1" applyFont="1" applyFill="1" applyBorder="1" applyAlignment="1" applyProtection="1">
      <alignment horizontal="center"/>
    </xf>
    <xf numFmtId="0" fontId="16" fillId="5" borderId="26" xfId="1" applyFont="1" applyFill="1" applyBorder="1" applyAlignment="1" applyProtection="1">
      <alignment horizontal="center"/>
    </xf>
    <xf numFmtId="0" fontId="16" fillId="5" borderId="27" xfId="1" applyFont="1" applyFill="1" applyBorder="1" applyAlignment="1" applyProtection="1">
      <alignment horizontal="center"/>
    </xf>
    <xf numFmtId="0" fontId="16" fillId="9" borderId="15" xfId="1" applyFont="1" applyFill="1" applyBorder="1" applyAlignment="1" applyProtection="1">
      <alignment horizontal="center"/>
    </xf>
    <xf numFmtId="0" fontId="16" fillId="9" borderId="25" xfId="1" applyFont="1" applyFill="1" applyBorder="1" applyAlignment="1" applyProtection="1">
      <alignment horizontal="center"/>
    </xf>
    <xf numFmtId="0" fontId="16" fillId="9" borderId="26" xfId="1" applyFont="1" applyFill="1" applyBorder="1" applyAlignment="1" applyProtection="1">
      <alignment horizontal="center"/>
    </xf>
    <xf numFmtId="0" fontId="16" fillId="9" borderId="27" xfId="1" applyFont="1" applyFill="1" applyBorder="1" applyAlignment="1" applyProtection="1">
      <alignment horizontal="center"/>
    </xf>
    <xf numFmtId="0" fontId="16" fillId="7" borderId="23" xfId="1" applyFont="1" applyFill="1" applyBorder="1" applyAlignment="1" applyProtection="1">
      <alignment horizontal="center"/>
    </xf>
    <xf numFmtId="0" fontId="16" fillId="7" borderId="24" xfId="1" applyFont="1" applyFill="1" applyBorder="1" applyAlignment="1" applyProtection="1">
      <alignment horizontal="center"/>
    </xf>
    <xf numFmtId="0" fontId="16" fillId="11" borderId="26" xfId="1" applyFont="1" applyFill="1" applyBorder="1" applyAlignment="1" applyProtection="1">
      <alignment horizontal="center"/>
    </xf>
    <xf numFmtId="0" fontId="16" fillId="11" borderId="27" xfId="1" applyFont="1" applyFill="1" applyBorder="1" applyAlignment="1" applyProtection="1">
      <alignment horizontal="center"/>
    </xf>
    <xf numFmtId="0" fontId="16" fillId="9" borderId="23" xfId="1" applyFont="1" applyFill="1" applyBorder="1" applyAlignment="1" applyProtection="1">
      <alignment horizontal="center"/>
    </xf>
    <xf numFmtId="0" fontId="16" fillId="9" borderId="24" xfId="1" applyFont="1" applyFill="1" applyBorder="1" applyAlignment="1" applyProtection="1">
      <alignment horizontal="center"/>
    </xf>
    <xf numFmtId="0" fontId="16" fillId="7" borderId="15" xfId="1" applyFont="1" applyFill="1" applyBorder="1" applyAlignment="1" applyProtection="1">
      <alignment horizontal="center"/>
    </xf>
    <xf numFmtId="0" fontId="16" fillId="7" borderId="25" xfId="1" applyFont="1" applyFill="1" applyBorder="1" applyAlignment="1" applyProtection="1">
      <alignment horizontal="center"/>
    </xf>
    <xf numFmtId="0" fontId="16" fillId="7" borderId="26" xfId="1" applyFont="1" applyFill="1" applyBorder="1" applyAlignment="1" applyProtection="1">
      <alignment horizontal="center"/>
    </xf>
    <xf numFmtId="0" fontId="16" fillId="7" borderId="27" xfId="1" applyFont="1" applyFill="1" applyBorder="1" applyAlignment="1" applyProtection="1">
      <alignment horizontal="center"/>
    </xf>
    <xf numFmtId="0" fontId="16" fillId="11" borderId="23" xfId="1" applyFont="1" applyFill="1" applyBorder="1" applyAlignment="1" applyProtection="1">
      <alignment horizontal="center"/>
    </xf>
    <xf numFmtId="0" fontId="16" fillId="11" borderId="24" xfId="1" applyFont="1" applyFill="1" applyBorder="1" applyAlignment="1" applyProtection="1">
      <alignment horizontal="center"/>
    </xf>
    <xf numFmtId="0" fontId="16" fillId="11" borderId="15" xfId="1" applyFont="1" applyFill="1" applyBorder="1" applyAlignment="1" applyProtection="1">
      <alignment horizontal="center"/>
    </xf>
    <xf numFmtId="0" fontId="16" fillId="11" borderId="25" xfId="1" applyFont="1" applyFill="1" applyBorder="1" applyAlignment="1" applyProtection="1">
      <alignment horizontal="center"/>
    </xf>
    <xf numFmtId="0" fontId="16" fillId="12" borderId="23" xfId="1" applyFont="1" applyFill="1" applyBorder="1" applyAlignment="1" applyProtection="1">
      <alignment horizontal="center"/>
    </xf>
    <xf numFmtId="0" fontId="16" fillId="12" borderId="24" xfId="1" applyFont="1" applyFill="1" applyBorder="1" applyAlignment="1" applyProtection="1">
      <alignment horizontal="center"/>
    </xf>
    <xf numFmtId="0" fontId="16" fillId="12" borderId="15" xfId="1" applyFont="1" applyFill="1" applyBorder="1" applyAlignment="1" applyProtection="1">
      <alignment horizontal="center"/>
    </xf>
    <xf numFmtId="0" fontId="16" fillId="12" borderId="25" xfId="1" applyFont="1" applyFill="1" applyBorder="1" applyAlignment="1" applyProtection="1">
      <alignment horizontal="center"/>
    </xf>
    <xf numFmtId="0" fontId="16" fillId="12" borderId="26" xfId="1" applyFont="1" applyFill="1" applyBorder="1" applyAlignment="1" applyProtection="1">
      <alignment horizontal="center"/>
    </xf>
    <xf numFmtId="0" fontId="16" fillId="12" borderId="27" xfId="1" applyFont="1" applyFill="1" applyBorder="1" applyAlignment="1" applyProtection="1">
      <alignment horizontal="center"/>
    </xf>
    <xf numFmtId="0" fontId="16" fillId="16" borderId="23" xfId="1" applyFont="1" applyFill="1" applyBorder="1" applyAlignment="1" applyProtection="1">
      <alignment horizontal="center"/>
    </xf>
    <xf numFmtId="0" fontId="16" fillId="16" borderId="24" xfId="1" applyFont="1" applyFill="1" applyBorder="1" applyAlignment="1" applyProtection="1">
      <alignment horizontal="center"/>
    </xf>
    <xf numFmtId="0" fontId="16" fillId="16" borderId="15" xfId="1" applyFont="1" applyFill="1" applyBorder="1" applyAlignment="1" applyProtection="1">
      <alignment horizontal="center"/>
    </xf>
    <xf numFmtId="0" fontId="16" fillId="16" borderId="25" xfId="1" applyFont="1" applyFill="1" applyBorder="1" applyAlignment="1" applyProtection="1">
      <alignment horizontal="center"/>
    </xf>
    <xf numFmtId="0" fontId="16" fillId="16" borderId="26" xfId="1" applyFont="1" applyFill="1" applyBorder="1" applyAlignment="1" applyProtection="1">
      <alignment horizontal="center"/>
    </xf>
    <xf numFmtId="0" fontId="16" fillId="16" borderId="27" xfId="1" applyFont="1" applyFill="1" applyBorder="1" applyAlignment="1" applyProtection="1">
      <alignment horizontal="center"/>
    </xf>
    <xf numFmtId="0" fontId="16" fillId="14" borderId="23" xfId="1" applyFont="1" applyFill="1" applyBorder="1" applyAlignment="1" applyProtection="1">
      <alignment horizontal="center"/>
    </xf>
    <xf numFmtId="0" fontId="16" fillId="14" borderId="24" xfId="1" applyFont="1" applyFill="1" applyBorder="1" applyAlignment="1" applyProtection="1">
      <alignment horizontal="center"/>
    </xf>
    <xf numFmtId="0" fontId="16" fillId="14" borderId="15" xfId="1" applyFont="1" applyFill="1" applyBorder="1" applyAlignment="1" applyProtection="1">
      <alignment horizontal="center"/>
    </xf>
    <xf numFmtId="0" fontId="16" fillId="14" borderId="25" xfId="1" applyFont="1" applyFill="1" applyBorder="1" applyAlignment="1" applyProtection="1">
      <alignment horizontal="center"/>
    </xf>
    <xf numFmtId="0" fontId="16" fillId="17" borderId="26" xfId="1" applyFont="1" applyFill="1" applyBorder="1" applyAlignment="1" applyProtection="1">
      <alignment horizontal="center"/>
    </xf>
    <xf numFmtId="0" fontId="16" fillId="17" borderId="27" xfId="1" applyFont="1" applyFill="1" applyBorder="1" applyAlignment="1" applyProtection="1">
      <alignment horizontal="center"/>
    </xf>
    <xf numFmtId="0" fontId="16" fillId="14" borderId="26" xfId="1" applyFont="1" applyFill="1" applyBorder="1" applyAlignment="1" applyProtection="1">
      <alignment horizontal="center"/>
    </xf>
    <xf numFmtId="0" fontId="16" fillId="14" borderId="27" xfId="1" applyFont="1" applyFill="1" applyBorder="1" applyAlignment="1" applyProtection="1">
      <alignment horizontal="center"/>
    </xf>
    <xf numFmtId="0" fontId="16" fillId="17" borderId="23" xfId="1" applyFont="1" applyFill="1" applyBorder="1" applyAlignment="1" applyProtection="1">
      <alignment horizontal="center"/>
    </xf>
    <xf numFmtId="0" fontId="16" fillId="17" borderId="24" xfId="1" applyFont="1" applyFill="1" applyBorder="1" applyAlignment="1" applyProtection="1">
      <alignment horizontal="center"/>
    </xf>
    <xf numFmtId="0" fontId="16" fillId="17" borderId="15" xfId="1" applyFont="1" applyFill="1" applyBorder="1" applyAlignment="1" applyProtection="1">
      <alignment horizontal="center"/>
    </xf>
    <xf numFmtId="0" fontId="16" fillId="17" borderId="25" xfId="1" applyFont="1" applyFill="1" applyBorder="1" applyAlignment="1" applyProtection="1">
      <alignment horizontal="center"/>
    </xf>
    <xf numFmtId="0" fontId="22" fillId="0" borderId="17" xfId="1" applyFont="1" applyBorder="1" applyAlignment="1" applyProtection="1">
      <alignment horizontal="center"/>
    </xf>
    <xf numFmtId="0" fontId="22" fillId="0" borderId="18" xfId="1" applyFont="1" applyBorder="1" applyAlignment="1" applyProtection="1">
      <alignment horizontal="center"/>
    </xf>
    <xf numFmtId="0" fontId="22" fillId="0" borderId="19" xfId="1" applyFont="1" applyBorder="1" applyAlignment="1" applyProtection="1">
      <alignment horizontal="center"/>
    </xf>
    <xf numFmtId="0" fontId="25" fillId="0" borderId="0" xfId="1" applyFont="1" applyBorder="1" applyAlignment="1" applyProtection="1">
      <alignment horizontal="left" vertical="top"/>
    </xf>
    <xf numFmtId="0" fontId="9" fillId="0" borderId="0" xfId="1" applyFont="1" applyBorder="1" applyAlignment="1" applyProtection="1">
      <alignment horizontal="center"/>
      <protection locked="0"/>
    </xf>
    <xf numFmtId="0" fontId="29" fillId="0" borderId="0" xfId="1" applyFont="1" applyAlignment="1" applyProtection="1">
      <alignment horizontal="center"/>
      <protection locked="0"/>
    </xf>
    <xf numFmtId="0" fontId="28" fillId="21" borderId="1" xfId="1" applyFont="1" applyFill="1" applyBorder="1" applyAlignment="1" applyProtection="1">
      <alignment horizontal="center" vertical="center"/>
      <protection locked="0"/>
    </xf>
    <xf numFmtId="0" fontId="36" fillId="21" borderId="20" xfId="1" applyFont="1" applyFill="1" applyBorder="1" applyAlignment="1" applyProtection="1">
      <alignment horizontal="center" vertical="center"/>
      <protection locked="0"/>
    </xf>
    <xf numFmtId="0" fontId="36" fillId="21" borderId="21" xfId="1" applyFont="1" applyFill="1" applyBorder="1" applyAlignment="1" applyProtection="1">
      <alignment horizontal="center" vertical="center"/>
      <protection locked="0"/>
    </xf>
    <xf numFmtId="0" fontId="28" fillId="21" borderId="5" xfId="1" applyFont="1" applyFill="1" applyBorder="1" applyAlignment="1" applyProtection="1">
      <alignment horizontal="center" vertical="center"/>
      <protection locked="0"/>
    </xf>
    <xf numFmtId="0" fontId="44" fillId="21" borderId="1" xfId="1" applyFont="1" applyFill="1" applyBorder="1" applyAlignment="1" applyProtection="1">
      <alignment horizontal="center" vertical="center"/>
      <protection locked="0"/>
    </xf>
    <xf numFmtId="0" fontId="30" fillId="0" borderId="1" xfId="1" applyFont="1" applyBorder="1" applyAlignment="1" applyProtection="1">
      <alignment horizontal="center" vertical="center"/>
    </xf>
    <xf numFmtId="0" fontId="30" fillId="0" borderId="14" xfId="1" applyFont="1" applyBorder="1" applyAlignment="1" applyProtection="1">
      <alignment horizontal="left" vertical="center"/>
    </xf>
    <xf numFmtId="0" fontId="30" fillId="0" borderId="16" xfId="1" applyFont="1" applyBorder="1" applyAlignment="1" applyProtection="1">
      <alignment horizontal="left" vertical="center"/>
    </xf>
    <xf numFmtId="0" fontId="31" fillId="0" borderId="14" xfId="1" applyFont="1" applyBorder="1" applyAlignment="1" applyProtection="1">
      <alignment horizontal="center" vertical="center"/>
    </xf>
    <xf numFmtId="0" fontId="31" fillId="0" borderId="16" xfId="1" applyFont="1" applyBorder="1" applyAlignment="1" applyProtection="1">
      <alignment horizontal="center" vertical="center"/>
    </xf>
    <xf numFmtId="0" fontId="32" fillId="22" borderId="5" xfId="1" applyFont="1" applyFill="1" applyBorder="1" applyAlignment="1" applyProtection="1">
      <alignment horizontal="center"/>
    </xf>
    <xf numFmtId="0" fontId="33" fillId="0" borderId="10" xfId="1" applyFont="1" applyBorder="1" applyAlignment="1" applyProtection="1">
      <alignment horizontal="center" vertical="center"/>
    </xf>
    <xf numFmtId="0" fontId="33" fillId="0" borderId="4" xfId="1" applyFont="1" applyBorder="1" applyAlignment="1" applyProtection="1">
      <alignment horizontal="center" vertical="center"/>
    </xf>
    <xf numFmtId="0" fontId="33" fillId="0" borderId="15" xfId="1" applyNumberFormat="1" applyFont="1" applyBorder="1" applyAlignment="1" applyProtection="1">
      <alignment horizontal="center" vertical="center"/>
    </xf>
    <xf numFmtId="0" fontId="33" fillId="0" borderId="12" xfId="1" applyFont="1" applyBorder="1" applyAlignment="1" applyProtection="1">
      <alignment horizontal="right" vertical="center"/>
    </xf>
    <xf numFmtId="0" fontId="34" fillId="0" borderId="12" xfId="1" applyFont="1" applyBorder="1" applyAlignment="1" applyProtection="1">
      <alignment horizontal="center" vertical="center"/>
    </xf>
    <xf numFmtId="0" fontId="33" fillId="0" borderId="5" xfId="1" applyFont="1" applyBorder="1" applyAlignment="1" applyProtection="1">
      <alignment horizontal="left" vertical="center"/>
    </xf>
    <xf numFmtId="0" fontId="35" fillId="0" borderId="1" xfId="1" applyNumberFormat="1" applyFont="1" applyBorder="1" applyAlignment="1" applyProtection="1">
      <alignment horizontal="center" vertical="center"/>
      <protection locked="0"/>
    </xf>
    <xf numFmtId="0" fontId="31" fillId="0" borderId="6" xfId="1" applyFont="1" applyBorder="1" applyAlignment="1" applyProtection="1">
      <alignment vertical="center"/>
      <protection locked="0"/>
    </xf>
    <xf numFmtId="0" fontId="30" fillId="0" borderId="1" xfId="1" applyFont="1" applyBorder="1" applyAlignment="1" applyProtection="1">
      <alignment horizontal="left" vertical="center"/>
    </xf>
    <xf numFmtId="0" fontId="31" fillId="0" borderId="1" xfId="1" applyFont="1" applyBorder="1" applyAlignment="1" applyProtection="1">
      <alignment horizontal="center" vertical="center"/>
    </xf>
    <xf numFmtId="0" fontId="32" fillId="22" borderId="1" xfId="1" applyFont="1" applyFill="1" applyBorder="1" applyAlignment="1" applyProtection="1">
      <alignment horizontal="center"/>
    </xf>
    <xf numFmtId="0" fontId="28" fillId="21" borderId="6" xfId="1" applyFont="1" applyFill="1" applyBorder="1" applyAlignment="1" applyProtection="1">
      <alignment horizontal="center" vertical="center"/>
      <protection locked="0"/>
    </xf>
    <xf numFmtId="0" fontId="28" fillId="21" borderId="12" xfId="1" applyFont="1" applyFill="1" applyBorder="1" applyAlignment="1" applyProtection="1">
      <alignment horizontal="center" vertical="center"/>
      <protection locked="0"/>
    </xf>
    <xf numFmtId="0" fontId="41" fillId="0" borderId="31" xfId="1" applyFont="1" applyBorder="1" applyAlignment="1" applyProtection="1">
      <alignment horizontal="center" vertical="center"/>
      <protection locked="0"/>
    </xf>
    <xf numFmtId="0" fontId="41" fillId="0" borderId="0" xfId="1" applyFont="1" applyBorder="1" applyAlignment="1" applyProtection="1">
      <alignment horizontal="center" vertical="center"/>
      <protection locked="0"/>
    </xf>
    <xf numFmtId="0" fontId="41" fillId="0" borderId="32" xfId="1" applyFont="1" applyBorder="1" applyAlignment="1" applyProtection="1">
      <alignment horizontal="center" vertical="center"/>
      <protection locked="0"/>
    </xf>
    <xf numFmtId="0" fontId="39" fillId="0" borderId="0" xfId="1" applyFont="1" applyAlignment="1" applyProtection="1">
      <alignment horizontal="center"/>
      <protection locked="0"/>
    </xf>
    <xf numFmtId="14" fontId="42" fillId="0" borderId="11" xfId="1" applyNumberFormat="1" applyFont="1" applyBorder="1" applyAlignment="1" applyProtection="1">
      <alignment horizontal="center" vertical="center"/>
      <protection locked="0"/>
    </xf>
    <xf numFmtId="14" fontId="42" fillId="0" borderId="37" xfId="1" applyNumberFormat="1" applyFont="1" applyBorder="1" applyAlignment="1" applyProtection="1">
      <alignment horizontal="center" vertical="center"/>
      <protection locked="0"/>
    </xf>
    <xf numFmtId="14" fontId="42" fillId="0" borderId="38" xfId="1" applyNumberFormat="1" applyFont="1" applyBorder="1" applyAlignment="1" applyProtection="1">
      <alignment horizontal="center" vertical="center"/>
      <protection locked="0"/>
    </xf>
    <xf numFmtId="14" fontId="42" fillId="0" borderId="0" xfId="1" applyNumberFormat="1" applyFont="1" applyBorder="1" applyAlignment="1" applyProtection="1">
      <alignment horizontal="center" vertical="center"/>
      <protection locked="0"/>
    </xf>
    <xf numFmtId="14" fontId="42" fillId="0" borderId="32" xfId="1" applyNumberFormat="1" applyFont="1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5" fillId="0" borderId="34" xfId="1" applyFont="1" applyBorder="1" applyAlignment="1" applyProtection="1">
      <alignment horizontal="center" vertical="center"/>
      <protection locked="0"/>
    </xf>
    <xf numFmtId="0" fontId="5" fillId="0" borderId="35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43" fillId="21" borderId="20" xfId="1" applyFont="1" applyFill="1" applyBorder="1" applyAlignment="1" applyProtection="1">
      <alignment horizontal="center" vertical="center"/>
      <protection locked="0"/>
    </xf>
    <xf numFmtId="0" fontId="43" fillId="21" borderId="21" xfId="1" applyFont="1" applyFill="1" applyBorder="1" applyAlignment="1" applyProtection="1">
      <alignment horizontal="center" vertical="center"/>
      <protection locked="0"/>
    </xf>
    <xf numFmtId="0" fontId="30" fillId="0" borderId="1" xfId="1" applyFont="1" applyBorder="1" applyAlignment="1" applyProtection="1">
      <alignment horizontal="left" vertical="center" indent="1"/>
    </xf>
    <xf numFmtId="0" fontId="30" fillId="22" borderId="1" xfId="1" applyFont="1" applyFill="1" applyBorder="1" applyAlignment="1" applyProtection="1">
      <alignment horizontal="center"/>
    </xf>
    <xf numFmtId="0" fontId="10" fillId="0" borderId="6" xfId="1" applyFont="1" applyBorder="1" applyAlignment="1" applyProtection="1">
      <alignment vertical="center"/>
      <protection locked="0"/>
    </xf>
    <xf numFmtId="0" fontId="11" fillId="0" borderId="1" xfId="1" applyNumberFormat="1" applyFont="1" applyBorder="1" applyAlignment="1" applyProtection="1">
      <alignment horizontal="center" vertical="center"/>
      <protection locked="0"/>
    </xf>
    <xf numFmtId="0" fontId="45" fillId="21" borderId="1" xfId="1" applyFont="1" applyFill="1" applyBorder="1" applyAlignment="1" applyProtection="1">
      <alignment horizontal="center" vertical="center"/>
      <protection locked="0"/>
    </xf>
    <xf numFmtId="0" fontId="30" fillId="22" borderId="5" xfId="1" applyFont="1" applyFill="1" applyBorder="1" applyAlignment="1" applyProtection="1">
      <alignment horizontal="center"/>
    </xf>
    <xf numFmtId="0" fontId="37" fillId="0" borderId="6" xfId="1" applyFont="1" applyBorder="1" applyAlignment="1" applyProtection="1">
      <alignment vertical="center"/>
      <protection locked="0"/>
    </xf>
    <xf numFmtId="0" fontId="44" fillId="21" borderId="14" xfId="1" applyFont="1" applyFill="1" applyBorder="1" applyAlignment="1" applyProtection="1">
      <alignment horizontal="center" vertical="center"/>
      <protection locked="0"/>
    </xf>
    <xf numFmtId="0" fontId="44" fillId="21" borderId="16" xfId="1" applyFont="1" applyFill="1" applyBorder="1" applyAlignment="1" applyProtection="1">
      <alignment horizontal="center" vertical="center"/>
      <protection locked="0"/>
    </xf>
    <xf numFmtId="0" fontId="30" fillId="0" borderId="14" xfId="1" applyFont="1" applyBorder="1" applyAlignment="1" applyProtection="1">
      <alignment horizontal="center" vertical="center"/>
    </xf>
    <xf numFmtId="0" fontId="30" fillId="0" borderId="16" xfId="1" applyFont="1" applyBorder="1" applyAlignment="1" applyProtection="1">
      <alignment horizontal="center" vertical="center"/>
    </xf>
    <xf numFmtId="0" fontId="30" fillId="0" borderId="14" xfId="1" applyFont="1" applyBorder="1" applyAlignment="1" applyProtection="1">
      <alignment horizontal="left" vertical="center" indent="1"/>
    </xf>
    <xf numFmtId="0" fontId="30" fillId="0" borderId="16" xfId="1" applyFont="1" applyBorder="1" applyAlignment="1" applyProtection="1">
      <alignment horizontal="left" vertical="center" indent="1"/>
    </xf>
    <xf numFmtId="0" fontId="38" fillId="0" borderId="1" xfId="1" applyNumberFormat="1" applyFont="1" applyBorder="1" applyAlignment="1" applyProtection="1">
      <alignment horizontal="center" vertical="center"/>
      <protection locked="0"/>
    </xf>
    <xf numFmtId="0" fontId="6" fillId="0" borderId="0" xfId="3" applyAlignment="1"/>
    <xf numFmtId="0" fontId="6" fillId="0" borderId="0" xfId="3" applyAlignment="1">
      <alignment horizontal="center" vertical="center"/>
    </xf>
    <xf numFmtId="0" fontId="47" fillId="0" borderId="0" xfId="3" applyFont="1" applyAlignment="1">
      <alignment horizontal="center" vertical="center"/>
    </xf>
    <xf numFmtId="0" fontId="48" fillId="0" borderId="0" xfId="3" applyFont="1" applyAlignment="1"/>
    <xf numFmtId="0" fontId="48" fillId="0" borderId="0" xfId="3" applyFont="1" applyAlignment="1">
      <alignment horizontal="center" vertical="center"/>
    </xf>
    <xf numFmtId="0" fontId="48" fillId="0" borderId="0" xfId="3" applyFont="1" applyBorder="1" applyAlignment="1">
      <alignment horizontal="center" vertical="center"/>
    </xf>
    <xf numFmtId="0" fontId="49" fillId="0" borderId="1" xfId="3" applyFont="1" applyBorder="1" applyAlignment="1">
      <alignment horizontal="center" vertical="center"/>
    </xf>
    <xf numFmtId="0" fontId="48" fillId="0" borderId="0" xfId="3" applyFont="1" applyBorder="1" applyAlignment="1">
      <alignment horizontal="center" vertical="center"/>
    </xf>
    <xf numFmtId="0" fontId="49" fillId="0" borderId="0" xfId="3" applyFont="1" applyBorder="1" applyAlignment="1">
      <alignment horizontal="center" vertical="center"/>
    </xf>
    <xf numFmtId="0" fontId="48" fillId="0" borderId="0" xfId="3" applyFont="1" applyBorder="1" applyAlignment="1"/>
    <xf numFmtId="0" fontId="50" fillId="0" borderId="0" xfId="3" applyFont="1" applyBorder="1" applyAlignment="1">
      <alignment vertical="center"/>
    </xf>
    <xf numFmtId="0" fontId="6" fillId="0" borderId="0" xfId="3" applyBorder="1" applyAlignment="1">
      <alignment horizontal="center" vertical="center"/>
    </xf>
    <xf numFmtId="0" fontId="47" fillId="0" borderId="0" xfId="3" applyFont="1" applyBorder="1" applyAlignment="1">
      <alignment vertical="center"/>
    </xf>
    <xf numFmtId="0" fontId="6" fillId="0" borderId="0" xfId="3" applyBorder="1" applyAlignment="1"/>
    <xf numFmtId="0" fontId="51" fillId="0" borderId="0" xfId="3" applyFont="1" applyBorder="1" applyAlignment="1">
      <alignment horizontal="center" vertical="center"/>
    </xf>
    <xf numFmtId="0" fontId="52" fillId="0" borderId="0" xfId="3" applyFont="1" applyBorder="1" applyAlignment="1">
      <alignment vertical="center"/>
    </xf>
    <xf numFmtId="0" fontId="6" fillId="0" borderId="0" xfId="3" applyBorder="1" applyAlignment="1">
      <alignment vertical="center"/>
    </xf>
    <xf numFmtId="0" fontId="48" fillId="0" borderId="0" xfId="3" applyFont="1" applyBorder="1" applyAlignment="1">
      <alignment horizontal="left" vertical="center" indent="1"/>
    </xf>
    <xf numFmtId="0" fontId="48" fillId="0" borderId="7" xfId="3" applyFont="1" applyBorder="1" applyAlignment="1">
      <alignment horizontal="center" vertical="center"/>
    </xf>
    <xf numFmtId="0" fontId="48" fillId="0" borderId="1" xfId="3" applyFont="1" applyBorder="1" applyAlignment="1">
      <alignment horizontal="center" vertical="center"/>
    </xf>
    <xf numFmtId="0" fontId="53" fillId="0" borderId="0" xfId="3" applyFont="1" applyAlignment="1"/>
    <xf numFmtId="0" fontId="54" fillId="0" borderId="0" xfId="3" applyFont="1" applyAlignment="1"/>
    <xf numFmtId="0" fontId="6" fillId="0" borderId="0" xfId="3" applyBorder="1" applyAlignment="1">
      <alignment horizontal="left" vertical="center" indent="1"/>
    </xf>
    <xf numFmtId="0" fontId="54" fillId="0" borderId="0" xfId="3" applyFont="1" applyBorder="1" applyAlignment="1"/>
    <xf numFmtId="0" fontId="48" fillId="0" borderId="0" xfId="3" applyFont="1" applyBorder="1" applyAlignment="1">
      <alignment vertical="center"/>
    </xf>
    <xf numFmtId="0" fontId="55" fillId="0" borderId="0" xfId="3" applyFont="1" applyBorder="1" applyAlignment="1">
      <alignment vertical="center"/>
    </xf>
    <xf numFmtId="0" fontId="52" fillId="20" borderId="0" xfId="3" applyFont="1" applyFill="1" applyBorder="1" applyAlignment="1">
      <alignment vertical="center"/>
    </xf>
    <xf numFmtId="0" fontId="53" fillId="20" borderId="0" xfId="3" applyFont="1" applyFill="1" applyBorder="1" applyAlignment="1">
      <alignment vertical="center"/>
    </xf>
    <xf numFmtId="0" fontId="48" fillId="20" borderId="0" xfId="3" applyFont="1" applyFill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48" fillId="20" borderId="1" xfId="3" applyFont="1" applyFill="1" applyBorder="1" applyAlignment="1">
      <alignment horizontal="center" vertical="center"/>
    </xf>
    <xf numFmtId="0" fontId="48" fillId="20" borderId="6" xfId="3" applyFont="1" applyFill="1" applyBorder="1" applyAlignment="1">
      <alignment horizontal="center" vertical="center"/>
    </xf>
    <xf numFmtId="0" fontId="48" fillId="0" borderId="1" xfId="3" applyFont="1" applyBorder="1" applyAlignment="1">
      <alignment horizontal="left" vertical="center" indent="1"/>
    </xf>
    <xf numFmtId="0" fontId="52" fillId="0" borderId="1" xfId="3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53" fillId="0" borderId="0" xfId="3" applyFont="1" applyBorder="1" applyAlignment="1"/>
    <xf numFmtId="0" fontId="48" fillId="0" borderId="3" xfId="3" applyFont="1" applyBorder="1" applyAlignment="1">
      <alignment horizontal="center" vertical="center"/>
    </xf>
    <xf numFmtId="0" fontId="53" fillId="27" borderId="8" xfId="3" applyFont="1" applyFill="1" applyBorder="1" applyAlignment="1">
      <alignment horizontal="center" vertical="center"/>
    </xf>
    <xf numFmtId="0" fontId="56" fillId="0" borderId="0" xfId="3" applyFont="1" applyBorder="1" applyAlignment="1">
      <alignment vertical="center"/>
    </xf>
    <xf numFmtId="0" fontId="48" fillId="0" borderId="0" xfId="3" applyFont="1" applyAlignment="1">
      <alignment horizontal="left" vertical="center" indent="1"/>
    </xf>
    <xf numFmtId="0" fontId="48" fillId="0" borderId="7" xfId="3" applyFont="1" applyBorder="1" applyAlignment="1">
      <alignment horizontal="center" vertical="center"/>
    </xf>
    <xf numFmtId="0" fontId="48" fillId="20" borderId="0" xfId="3" applyFont="1" applyFill="1" applyBorder="1" applyAlignment="1">
      <alignment horizontal="center" vertical="center"/>
    </xf>
    <xf numFmtId="0" fontId="52" fillId="20" borderId="0" xfId="3" applyFont="1" applyFill="1" applyBorder="1" applyAlignment="1">
      <alignment horizontal="center" vertical="center"/>
    </xf>
    <xf numFmtId="0" fontId="48" fillId="0" borderId="4" xfId="3" applyFont="1" applyBorder="1" applyAlignment="1">
      <alignment horizontal="center" vertical="center"/>
    </xf>
    <xf numFmtId="0" fontId="53" fillId="27" borderId="2" xfId="3" applyFont="1" applyFill="1" applyBorder="1" applyAlignment="1">
      <alignment horizontal="center" vertical="center"/>
    </xf>
    <xf numFmtId="0" fontId="57" fillId="0" borderId="1" xfId="3" applyFont="1" applyBorder="1" applyAlignment="1">
      <alignment horizontal="center" vertical="center"/>
    </xf>
    <xf numFmtId="0" fontId="57" fillId="0" borderId="6" xfId="3" applyFont="1" applyBorder="1" applyAlignment="1">
      <alignment horizontal="center" vertical="center"/>
    </xf>
    <xf numFmtId="0" fontId="48" fillId="0" borderId="6" xfId="3" applyFont="1" applyBorder="1" applyAlignment="1">
      <alignment horizontal="left" vertical="center" indent="1"/>
    </xf>
    <xf numFmtId="0" fontId="58" fillId="0" borderId="0" xfId="3" applyFont="1" applyAlignment="1">
      <alignment horizontal="center" vertical="center"/>
    </xf>
    <xf numFmtId="0" fontId="59" fillId="0" borderId="0" xfId="3" applyFont="1" applyAlignment="1">
      <alignment horizontal="center" vertical="center"/>
    </xf>
    <xf numFmtId="0" fontId="60" fillId="0" borderId="7" xfId="3" applyFont="1" applyBorder="1" applyAlignment="1">
      <alignment horizontal="center" vertical="center"/>
    </xf>
    <xf numFmtId="0" fontId="47" fillId="0" borderId="0" xfId="3" applyFont="1" applyBorder="1" applyAlignment="1">
      <alignment horizontal="center" vertical="center"/>
    </xf>
    <xf numFmtId="0" fontId="60" fillId="0" borderId="0" xfId="3" applyFont="1" applyAlignment="1">
      <alignment horizontal="center" vertical="center"/>
    </xf>
    <xf numFmtId="0" fontId="48" fillId="0" borderId="10" xfId="3" applyFont="1" applyBorder="1" applyAlignment="1">
      <alignment horizontal="center" vertical="center"/>
    </xf>
    <xf numFmtId="0" fontId="48" fillId="0" borderId="6" xfId="3" applyFont="1" applyBorder="1" applyAlignment="1">
      <alignment horizontal="center" vertical="center"/>
    </xf>
    <xf numFmtId="0" fontId="57" fillId="0" borderId="0" xfId="3" applyFont="1" applyBorder="1" applyAlignment="1">
      <alignment vertical="center"/>
    </xf>
    <xf numFmtId="0" fontId="61" fillId="0" borderId="0" xfId="3" applyFont="1" applyBorder="1" applyAlignment="1">
      <alignment vertical="center"/>
    </xf>
    <xf numFmtId="0" fontId="51" fillId="0" borderId="6" xfId="3" applyFont="1" applyBorder="1" applyAlignment="1">
      <alignment horizontal="right" vertical="center"/>
    </xf>
    <xf numFmtId="0" fontId="51" fillId="0" borderId="5" xfId="3" applyFont="1" applyBorder="1" applyAlignment="1">
      <alignment horizontal="left" vertical="center"/>
    </xf>
    <xf numFmtId="0" fontId="58" fillId="0" borderId="0" xfId="3" applyFont="1" applyBorder="1" applyAlignment="1">
      <alignment horizontal="center" vertical="center"/>
    </xf>
    <xf numFmtId="0" fontId="52" fillId="0" borderId="0" xfId="3" applyFont="1" applyBorder="1" applyAlignment="1">
      <alignment horizontal="center" vertical="center"/>
    </xf>
    <xf numFmtId="0" fontId="48" fillId="20" borderId="0" xfId="3" applyFont="1" applyFill="1" applyAlignment="1"/>
    <xf numFmtId="0" fontId="62" fillId="0" borderId="0" xfId="3" applyFont="1" applyBorder="1" applyAlignment="1">
      <alignment horizontal="center" vertical="center"/>
    </xf>
    <xf numFmtId="0" fontId="48" fillId="0" borderId="28" xfId="3" applyFont="1" applyBorder="1" applyAlignment="1">
      <alignment horizontal="center" vertical="center"/>
    </xf>
    <xf numFmtId="0" fontId="48" fillId="0" borderId="29" xfId="3" applyFont="1" applyBorder="1" applyAlignment="1">
      <alignment horizontal="center" vertical="center"/>
    </xf>
    <xf numFmtId="0" fontId="48" fillId="0" borderId="30" xfId="3" applyFont="1" applyBorder="1" applyAlignment="1">
      <alignment horizontal="center" vertical="center"/>
    </xf>
    <xf numFmtId="0" fontId="52" fillId="0" borderId="31" xfId="3" applyFont="1" applyBorder="1" applyAlignment="1">
      <alignment vertical="center"/>
    </xf>
    <xf numFmtId="0" fontId="48" fillId="0" borderId="31" xfId="3" applyFont="1" applyBorder="1" applyAlignment="1">
      <alignment horizontal="center" vertical="center"/>
    </xf>
    <xf numFmtId="0" fontId="48" fillId="0" borderId="32" xfId="3" applyFont="1" applyBorder="1" applyAlignment="1">
      <alignment horizontal="center" vertical="center"/>
    </xf>
    <xf numFmtId="0" fontId="53" fillId="27" borderId="8" xfId="3" applyFont="1" applyFill="1" applyBorder="1" applyAlignment="1">
      <alignment vertical="center"/>
    </xf>
    <xf numFmtId="0" fontId="48" fillId="0" borderId="33" xfId="3" applyFont="1" applyBorder="1" applyAlignment="1">
      <alignment horizontal="center" vertical="center"/>
    </xf>
    <xf numFmtId="0" fontId="48" fillId="0" borderId="34" xfId="3" applyFont="1" applyBorder="1" applyAlignment="1">
      <alignment horizontal="center" vertical="center"/>
    </xf>
    <xf numFmtId="0" fontId="48" fillId="0" borderId="35" xfId="3" applyFont="1" applyBorder="1" applyAlignment="1">
      <alignment horizontal="center" vertical="center"/>
    </xf>
    <xf numFmtId="0" fontId="53" fillId="27" borderId="7" xfId="3" applyFont="1" applyFill="1" applyBorder="1" applyAlignment="1">
      <alignment vertical="center"/>
    </xf>
    <xf numFmtId="0" fontId="48" fillId="0" borderId="32" xfId="3" applyFont="1" applyBorder="1" applyAlignment="1">
      <alignment horizontal="center" vertical="center"/>
    </xf>
    <xf numFmtId="0" fontId="48" fillId="0" borderId="0" xfId="3" applyFont="1" applyBorder="1" applyAlignment="1">
      <alignment horizontal="left" vertical="center"/>
    </xf>
    <xf numFmtId="0" fontId="48" fillId="0" borderId="32" xfId="3" applyFont="1" applyBorder="1" applyAlignment="1">
      <alignment horizontal="left" vertical="center"/>
    </xf>
    <xf numFmtId="0" fontId="53" fillId="27" borderId="2" xfId="3" applyFont="1" applyFill="1" applyBorder="1" applyAlignment="1">
      <alignment vertical="center"/>
    </xf>
  </cellXfs>
  <cellStyles count="5">
    <cellStyle name="Normálna" xfId="0" builtinId="0"/>
    <cellStyle name="Normálna 2" xfId="1"/>
    <cellStyle name="normálne_B O C C I A" xfId="3"/>
    <cellStyle name="normálne_Hárok1" xfId="2"/>
    <cellStyle name="normální_Výsledková listina" xfId="4"/>
  </cellStyles>
  <dxfs count="64"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mruColors>
      <color rgb="FF8FC7FF"/>
      <color rgb="FFFFD28F"/>
      <color rgb="FF96F8B0"/>
      <color rgb="FFFABF8F"/>
      <color rgb="FFD5F1FF"/>
      <color rgb="FFFCDED8"/>
      <color rgb="FF050800"/>
      <color rgb="FF3A60ED"/>
      <color rgb="FFD92505"/>
      <color rgb="FFFA5C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C%202%20pav&#250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VÚK Semifinál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indexed="13"/>
  </sheetPr>
  <dimension ref="A1:Y44"/>
  <sheetViews>
    <sheetView topLeftCell="B1" zoomScaleNormal="100" workbookViewId="0">
      <selection activeCell="F16" sqref="F16"/>
    </sheetView>
  </sheetViews>
  <sheetFormatPr defaultRowHeight="12.75"/>
  <cols>
    <col min="1" max="1" width="10.7109375" style="1" customWidth="1"/>
    <col min="2" max="2" width="15.85546875" style="1" customWidth="1"/>
    <col min="3" max="3" width="3.28515625" style="1" customWidth="1"/>
    <col min="4" max="4" width="2.140625" style="1" customWidth="1"/>
    <col min="5" max="5" width="11.42578125" style="1" customWidth="1"/>
    <col min="6" max="11" width="9.140625" style="1"/>
    <col min="12" max="12" width="2.42578125" style="1" customWidth="1"/>
    <col min="13" max="13" width="9.140625" style="1"/>
    <col min="14" max="14" width="2.28515625" style="1" customWidth="1"/>
    <col min="15" max="15" width="2.140625" style="1" customWidth="1"/>
    <col min="16" max="16384" width="9.140625" style="1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12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01">
        <f>C11</f>
        <v>44464</v>
      </c>
      <c r="U3" s="201"/>
    </row>
    <row r="4" spans="1: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>
      <c r="A7" s="5"/>
      <c r="B7" s="7" t="s">
        <v>20</v>
      </c>
      <c r="C7" s="202" t="s">
        <v>84</v>
      </c>
      <c r="D7" s="203"/>
      <c r="E7" s="203"/>
      <c r="F7" s="203"/>
      <c r="G7" s="20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>
      <c r="A8" s="5"/>
      <c r="B8" s="7" t="s">
        <v>19</v>
      </c>
      <c r="C8" s="20" t="s">
        <v>1</v>
      </c>
      <c r="D8" s="19">
        <v>2</v>
      </c>
      <c r="E8" s="18"/>
      <c r="F8" s="18"/>
      <c r="G8" s="17"/>
      <c r="H8" s="2"/>
      <c r="I8" s="2"/>
      <c r="J8" s="2"/>
      <c r="K8" s="2">
        <v>5</v>
      </c>
      <c r="L8" s="16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15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15">
        <f>D8*100</f>
        <v>200</v>
      </c>
      <c r="O8" s="15">
        <f>N8+1</f>
        <v>201</v>
      </c>
      <c r="P8" s="14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>
      <c r="A9" s="5"/>
      <c r="B9" s="13" t="s">
        <v>18</v>
      </c>
      <c r="C9" s="204"/>
      <c r="D9" s="204"/>
      <c r="E9" s="204"/>
      <c r="F9" s="204"/>
      <c r="G9" s="204"/>
      <c r="H9" s="2"/>
      <c r="I9" s="2"/>
      <c r="J9" s="2"/>
      <c r="K9" s="2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0" t="s">
        <v>17</v>
      </c>
      <c r="N9" s="11"/>
      <c r="O9" s="10"/>
      <c r="P9" s="9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>
      <c r="A10" s="5"/>
      <c r="B10" s="8" t="s">
        <v>16</v>
      </c>
      <c r="C10" s="202" t="s">
        <v>83</v>
      </c>
      <c r="D10" s="203"/>
      <c r="E10" s="203"/>
      <c r="F10" s="203"/>
      <c r="G10" s="20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5"/>
      <c r="B11" s="7" t="s">
        <v>15</v>
      </c>
      <c r="C11" s="205">
        <v>44464</v>
      </c>
      <c r="D11" s="205"/>
      <c r="E11" s="205"/>
      <c r="F11" s="205"/>
      <c r="G11" s="205"/>
      <c r="H11" s="108"/>
      <c r="I11" s="10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5"/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5"/>
      <c r="B13" s="6" t="s">
        <v>14</v>
      </c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5"/>
      <c r="B14" s="5"/>
      <c r="C14" s="5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>
      <c r="A17" s="2"/>
      <c r="B17" s="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A18" s="2"/>
      <c r="B18" s="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>
      <c r="A19" s="2"/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>
      <c r="A20" s="2"/>
      <c r="B20" s="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>
      <c r="A21" s="2"/>
      <c r="B21" s="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>
      <c r="A22" s="2"/>
      <c r="B22" s="4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>
      <c r="A23" s="2"/>
      <c r="B23" s="4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>
      <c r="A24" s="2"/>
      <c r="B24" s="4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3"/>
  </sheetPr>
  <dimension ref="B2:AB36"/>
  <sheetViews>
    <sheetView showGridLines="0" zoomScaleNormal="100" workbookViewId="0">
      <selection activeCell="J20" sqref="J20"/>
    </sheetView>
  </sheetViews>
  <sheetFormatPr defaultRowHeight="12.75"/>
  <cols>
    <col min="1" max="1" width="3.28515625" style="24" customWidth="1"/>
    <col min="2" max="2" width="5" style="24" customWidth="1"/>
    <col min="3" max="3" width="12.7109375" style="24" customWidth="1"/>
    <col min="4" max="4" width="9.7109375" style="24" customWidth="1"/>
    <col min="5" max="5" width="14.42578125" style="24" customWidth="1"/>
    <col min="6" max="6" width="13.140625" style="24" customWidth="1"/>
    <col min="7" max="7" width="4.7109375" style="24" customWidth="1"/>
    <col min="8" max="8" width="3" style="24" customWidth="1"/>
    <col min="9" max="9" width="12.5703125" style="24" customWidth="1"/>
    <col min="10" max="10" width="5.140625" style="24" customWidth="1"/>
    <col min="11" max="11" width="9.140625" style="24"/>
    <col min="12" max="12" width="20.7109375" style="24" customWidth="1"/>
    <col min="13" max="13" width="9.140625" style="24"/>
    <col min="14" max="15" width="11.42578125" style="24" customWidth="1"/>
    <col min="16" max="16384" width="9.140625" style="24"/>
  </cols>
  <sheetData>
    <row r="2" spans="2:28" ht="20.25">
      <c r="B2" s="33" t="s">
        <v>45</v>
      </c>
      <c r="C2" s="33"/>
      <c r="D2" s="33"/>
      <c r="E2" s="191">
        <f>IF(ISNUMBER(ÚDAJE!D8),ÚDAJE!D8,"")</f>
        <v>2</v>
      </c>
      <c r="F2" s="34"/>
      <c r="G2" s="33"/>
      <c r="H2" s="33"/>
      <c r="I2" s="33"/>
      <c r="J2" s="33"/>
    </row>
    <row r="4" spans="2:28" ht="13.5" thickBot="1">
      <c r="B4" s="115" t="s">
        <v>12</v>
      </c>
      <c r="C4" s="141" t="s">
        <v>44</v>
      </c>
      <c r="D4" s="141" t="s">
        <v>43</v>
      </c>
      <c r="E4" s="141" t="s">
        <v>11</v>
      </c>
      <c r="F4" s="115" t="s">
        <v>10</v>
      </c>
      <c r="G4" s="206" t="s">
        <v>42</v>
      </c>
      <c r="H4" s="206"/>
      <c r="I4" s="190" t="s">
        <v>41</v>
      </c>
      <c r="J4" s="198">
        <f>COUNTA(C5,C6,C7,C8,C9,C10,C11,C12,C13,C14,C15,C16,C17,C18,C19,C20,C21,C22,C23,C24,C25,C26,C27,C28,C29,C30,C31,C32,C33,C34,C35,C36)</f>
        <v>11</v>
      </c>
    </row>
    <row r="5" spans="2:28">
      <c r="B5" s="192">
        <f>IF(ISNUMBER(ÚDAJE!O8),ÚDAJE!O8,"")</f>
        <v>201</v>
      </c>
      <c r="C5" s="142" t="s">
        <v>85</v>
      </c>
      <c r="D5" s="143" t="s">
        <v>86</v>
      </c>
      <c r="E5" s="144" t="str">
        <f t="shared" ref="E5:E17" si="0">C5&amp;" "&amp;LEFT(D5,1)&amp;"."</f>
        <v>Mezík R.</v>
      </c>
      <c r="F5" s="143" t="s">
        <v>87</v>
      </c>
      <c r="G5" s="207" t="s">
        <v>40</v>
      </c>
      <c r="H5" s="208"/>
      <c r="I5" s="35"/>
      <c r="J5" s="35"/>
      <c r="AA5" s="24">
        <v>2</v>
      </c>
      <c r="AB5" s="24" t="s">
        <v>39</v>
      </c>
    </row>
    <row r="6" spans="2:28">
      <c r="B6" s="193">
        <f t="shared" ref="B6:B17" si="1">B5+1</f>
        <v>202</v>
      </c>
      <c r="C6" s="119" t="s">
        <v>96</v>
      </c>
      <c r="D6" s="117" t="s">
        <v>97</v>
      </c>
      <c r="E6" s="118" t="str">
        <f t="shared" si="0"/>
        <v>Jankechová E.</v>
      </c>
      <c r="F6" s="117" t="s">
        <v>98</v>
      </c>
      <c r="G6" s="209" t="s">
        <v>28</v>
      </c>
      <c r="H6" s="210"/>
      <c r="J6" s="36"/>
      <c r="AA6" s="24">
        <v>3</v>
      </c>
      <c r="AB6" s="24" t="s">
        <v>38</v>
      </c>
    </row>
    <row r="7" spans="2:28">
      <c r="B7" s="194">
        <f t="shared" si="1"/>
        <v>203</v>
      </c>
      <c r="C7" s="116" t="s">
        <v>99</v>
      </c>
      <c r="D7" s="117" t="s">
        <v>100</v>
      </c>
      <c r="E7" s="118" t="str">
        <f t="shared" si="0"/>
        <v>Breznay M.</v>
      </c>
      <c r="F7" s="117" t="s">
        <v>90</v>
      </c>
      <c r="G7" s="209" t="s">
        <v>26</v>
      </c>
      <c r="H7" s="210"/>
      <c r="J7" s="36"/>
      <c r="AA7" s="24">
        <v>4</v>
      </c>
      <c r="AB7" s="24" t="s">
        <v>37</v>
      </c>
    </row>
    <row r="8" spans="2:28" ht="13.5" thickBot="1">
      <c r="B8" s="195">
        <f t="shared" si="1"/>
        <v>204</v>
      </c>
      <c r="C8" s="145"/>
      <c r="D8" s="146"/>
      <c r="E8" s="147" t="str">
        <f t="shared" si="0"/>
        <v xml:space="preserve"> .</v>
      </c>
      <c r="F8" s="146"/>
      <c r="G8" s="211" t="s">
        <v>54</v>
      </c>
      <c r="H8" s="212"/>
      <c r="J8" s="36"/>
      <c r="K8" s="37"/>
      <c r="AA8" s="24">
        <v>5</v>
      </c>
      <c r="AB8" s="24" t="s">
        <v>35</v>
      </c>
    </row>
    <row r="9" spans="2:28">
      <c r="B9" s="196">
        <f t="shared" si="1"/>
        <v>205</v>
      </c>
      <c r="C9" s="148" t="s">
        <v>88</v>
      </c>
      <c r="D9" s="149" t="s">
        <v>89</v>
      </c>
      <c r="E9" s="150" t="str">
        <f t="shared" si="0"/>
        <v>Kurilák R.</v>
      </c>
      <c r="F9" s="149" t="s">
        <v>90</v>
      </c>
      <c r="G9" s="217" t="s">
        <v>57</v>
      </c>
      <c r="H9" s="218"/>
      <c r="I9" s="38"/>
      <c r="J9" s="39"/>
      <c r="K9" s="37"/>
      <c r="AA9" s="24">
        <v>6</v>
      </c>
      <c r="AB9" s="24" t="s">
        <v>33</v>
      </c>
    </row>
    <row r="10" spans="2:28">
      <c r="B10" s="193">
        <f t="shared" si="1"/>
        <v>206</v>
      </c>
      <c r="C10" s="120" t="s">
        <v>94</v>
      </c>
      <c r="D10" s="121" t="s">
        <v>95</v>
      </c>
      <c r="E10" s="122" t="str">
        <f t="shared" si="0"/>
        <v>Kudláčová K.</v>
      </c>
      <c r="F10" s="121" t="s">
        <v>90</v>
      </c>
      <c r="G10" s="223" t="s">
        <v>30</v>
      </c>
      <c r="H10" s="224"/>
      <c r="K10" s="40"/>
      <c r="AA10" s="24">
        <v>7</v>
      </c>
      <c r="AB10" s="24" t="s">
        <v>31</v>
      </c>
    </row>
    <row r="11" spans="2:28">
      <c r="B11" s="193">
        <f t="shared" si="1"/>
        <v>207</v>
      </c>
      <c r="C11" s="120" t="s">
        <v>101</v>
      </c>
      <c r="D11" s="121" t="s">
        <v>102</v>
      </c>
      <c r="E11" s="122" t="str">
        <f t="shared" si="0"/>
        <v>Riečičiar A.</v>
      </c>
      <c r="F11" s="121" t="s">
        <v>87</v>
      </c>
      <c r="G11" s="223" t="s">
        <v>24</v>
      </c>
      <c r="H11" s="224"/>
      <c r="I11" s="38"/>
      <c r="K11" s="41"/>
      <c r="AA11" s="24">
        <v>8</v>
      </c>
      <c r="AB11" s="24" t="s">
        <v>29</v>
      </c>
    </row>
    <row r="12" spans="2:28" ht="13.5" thickBot="1">
      <c r="B12" s="195">
        <f t="shared" si="1"/>
        <v>208</v>
      </c>
      <c r="C12" s="151" t="s">
        <v>106</v>
      </c>
      <c r="D12" s="152" t="s">
        <v>107</v>
      </c>
      <c r="E12" s="153" t="str">
        <f t="shared" si="0"/>
        <v>Melicharová N.</v>
      </c>
      <c r="F12" s="152" t="s">
        <v>87</v>
      </c>
      <c r="G12" s="225" t="s">
        <v>55</v>
      </c>
      <c r="H12" s="226"/>
      <c r="J12" s="73"/>
      <c r="K12" s="40"/>
      <c r="AA12" s="24">
        <v>9</v>
      </c>
      <c r="AB12" s="24" t="s">
        <v>27</v>
      </c>
    </row>
    <row r="13" spans="2:28">
      <c r="B13" s="196">
        <f t="shared" si="1"/>
        <v>209</v>
      </c>
      <c r="C13" s="154" t="s">
        <v>91</v>
      </c>
      <c r="D13" s="155" t="s">
        <v>92</v>
      </c>
      <c r="E13" s="156" t="str">
        <f t="shared" si="0"/>
        <v>Minarech P.</v>
      </c>
      <c r="F13" s="155" t="s">
        <v>87</v>
      </c>
      <c r="G13" s="227" t="s">
        <v>58</v>
      </c>
      <c r="H13" s="228"/>
      <c r="K13" s="37"/>
      <c r="L13" s="42"/>
      <c r="M13" s="42"/>
      <c r="N13" s="43"/>
      <c r="O13" s="42"/>
      <c r="P13" s="43"/>
      <c r="AA13" s="24">
        <v>10</v>
      </c>
      <c r="AB13" s="24" t="s">
        <v>25</v>
      </c>
    </row>
    <row r="14" spans="2:28">
      <c r="B14" s="193">
        <f t="shared" si="1"/>
        <v>210</v>
      </c>
      <c r="C14" s="123" t="s">
        <v>93</v>
      </c>
      <c r="D14" s="124" t="s">
        <v>92</v>
      </c>
      <c r="E14" s="125" t="str">
        <f t="shared" si="0"/>
        <v>Novota P.</v>
      </c>
      <c r="F14" s="124" t="s">
        <v>87</v>
      </c>
      <c r="G14" s="229" t="s">
        <v>32</v>
      </c>
      <c r="H14" s="230"/>
      <c r="I14" s="45"/>
      <c r="K14" s="37"/>
      <c r="L14" s="42"/>
      <c r="M14" s="42"/>
      <c r="N14" s="43"/>
      <c r="O14" s="42"/>
      <c r="P14" s="43"/>
    </row>
    <row r="15" spans="2:28">
      <c r="B15" s="193">
        <f t="shared" si="1"/>
        <v>211</v>
      </c>
      <c r="C15" s="123" t="s">
        <v>103</v>
      </c>
      <c r="D15" s="124" t="s">
        <v>92</v>
      </c>
      <c r="E15" s="125" t="str">
        <f t="shared" si="0"/>
        <v>Vavrica P.</v>
      </c>
      <c r="F15" s="124" t="s">
        <v>87</v>
      </c>
      <c r="G15" s="229" t="s">
        <v>23</v>
      </c>
      <c r="H15" s="230"/>
      <c r="L15" s="42"/>
      <c r="M15" s="42"/>
      <c r="N15" s="43"/>
      <c r="O15" s="42"/>
      <c r="P15" s="43"/>
    </row>
    <row r="16" spans="2:28" ht="13.5" thickBot="1">
      <c r="B16" s="195">
        <f t="shared" si="1"/>
        <v>212</v>
      </c>
      <c r="C16" s="157" t="s">
        <v>104</v>
      </c>
      <c r="D16" s="158" t="s">
        <v>105</v>
      </c>
      <c r="E16" s="159" t="str">
        <f t="shared" si="0"/>
        <v>Hlinka R.</v>
      </c>
      <c r="F16" s="158" t="s">
        <v>98</v>
      </c>
      <c r="G16" s="219" t="s">
        <v>56</v>
      </c>
      <c r="H16" s="220"/>
      <c r="L16" s="42"/>
      <c r="M16" s="42"/>
      <c r="N16" s="43"/>
      <c r="O16" s="42"/>
      <c r="P16" s="43"/>
    </row>
    <row r="17" spans="2:28">
      <c r="B17" s="192">
        <f t="shared" si="1"/>
        <v>213</v>
      </c>
      <c r="C17" s="160"/>
      <c r="D17" s="161"/>
      <c r="E17" s="162" t="str">
        <f t="shared" si="0"/>
        <v xml:space="preserve"> .</v>
      </c>
      <c r="F17" s="161"/>
      <c r="G17" s="221" t="s">
        <v>36</v>
      </c>
      <c r="H17" s="222"/>
      <c r="I17" s="44"/>
      <c r="L17" s="42"/>
      <c r="M17" s="42"/>
      <c r="N17" s="43"/>
      <c r="O17" s="42"/>
      <c r="P17" s="43"/>
    </row>
    <row r="18" spans="2:28">
      <c r="B18" s="194">
        <f t="shared" ref="B18:B23" si="2">B17+1</f>
        <v>214</v>
      </c>
      <c r="C18" s="126"/>
      <c r="D18" s="127"/>
      <c r="E18" s="128" t="str">
        <f t="shared" ref="E18:E20" si="3">C18&amp;" "&amp;LEFT(D18,1)&amp;"."</f>
        <v xml:space="preserve"> .</v>
      </c>
      <c r="F18" s="127"/>
      <c r="G18" s="213" t="s">
        <v>34</v>
      </c>
      <c r="H18" s="214"/>
    </row>
    <row r="19" spans="2:28">
      <c r="B19" s="194">
        <f t="shared" si="2"/>
        <v>215</v>
      </c>
      <c r="C19" s="126"/>
      <c r="D19" s="127"/>
      <c r="E19" s="128" t="str">
        <f t="shared" si="3"/>
        <v xml:space="preserve"> .</v>
      </c>
      <c r="F19" s="127"/>
      <c r="G19" s="213" t="s">
        <v>22</v>
      </c>
      <c r="H19" s="214"/>
    </row>
    <row r="20" spans="2:28" ht="13.5" thickBot="1">
      <c r="B20" s="197">
        <f t="shared" si="2"/>
        <v>216</v>
      </c>
      <c r="C20" s="163"/>
      <c r="D20" s="164"/>
      <c r="E20" s="165" t="str">
        <f t="shared" si="3"/>
        <v xml:space="preserve"> .</v>
      </c>
      <c r="F20" s="164"/>
      <c r="G20" s="215" t="s">
        <v>21</v>
      </c>
      <c r="H20" s="216"/>
    </row>
    <row r="21" spans="2:28">
      <c r="B21" s="192">
        <f>B20+1</f>
        <v>217</v>
      </c>
      <c r="C21" s="172"/>
      <c r="D21" s="173"/>
      <c r="E21" s="174" t="str">
        <f t="shared" ref="E21:E23" si="4">C21&amp;" "&amp;LEFT(D21,1)&amp;"."</f>
        <v xml:space="preserve"> .</v>
      </c>
      <c r="F21" s="173"/>
      <c r="G21" s="231" t="s">
        <v>65</v>
      </c>
      <c r="H21" s="232"/>
    </row>
    <row r="22" spans="2:28">
      <c r="B22" s="194">
        <f t="shared" si="2"/>
        <v>218</v>
      </c>
      <c r="C22" s="129"/>
      <c r="D22" s="130"/>
      <c r="E22" s="131" t="str">
        <f t="shared" si="4"/>
        <v xml:space="preserve"> .</v>
      </c>
      <c r="F22" s="130"/>
      <c r="G22" s="233" t="s">
        <v>66</v>
      </c>
      <c r="H22" s="234"/>
    </row>
    <row r="23" spans="2:28">
      <c r="B23" s="194">
        <f t="shared" si="2"/>
        <v>219</v>
      </c>
      <c r="C23" s="129"/>
      <c r="D23" s="130"/>
      <c r="E23" s="131" t="str">
        <f t="shared" si="4"/>
        <v xml:space="preserve"> .</v>
      </c>
      <c r="F23" s="130"/>
      <c r="G23" s="233" t="s">
        <v>67</v>
      </c>
      <c r="H23" s="234"/>
    </row>
    <row r="24" spans="2:28" ht="13.5" thickBot="1">
      <c r="B24" s="197">
        <f>B23+1</f>
        <v>220</v>
      </c>
      <c r="C24" s="175"/>
      <c r="D24" s="176"/>
      <c r="E24" s="177" t="str">
        <f t="shared" ref="E24:E35" si="5">C24&amp;" "&amp;LEFT(D24,1)&amp;"."</f>
        <v xml:space="preserve"> .</v>
      </c>
      <c r="F24" s="176"/>
      <c r="G24" s="235" t="s">
        <v>63</v>
      </c>
      <c r="H24" s="236"/>
    </row>
    <row r="25" spans="2:28">
      <c r="B25" s="196">
        <f t="shared" ref="B25:B35" si="6">B24+1</f>
        <v>221</v>
      </c>
      <c r="C25" s="166"/>
      <c r="D25" s="167"/>
      <c r="E25" s="168" t="str">
        <f t="shared" si="5"/>
        <v xml:space="preserve"> .</v>
      </c>
      <c r="F25" s="167"/>
      <c r="G25" s="237" t="s">
        <v>68</v>
      </c>
      <c r="H25" s="238"/>
      <c r="K25" s="37"/>
      <c r="L25" s="42"/>
      <c r="M25" s="42"/>
      <c r="N25" s="43"/>
      <c r="O25" s="42"/>
      <c r="P25" s="43"/>
      <c r="AA25" s="24">
        <v>10</v>
      </c>
      <c r="AB25" s="24" t="s">
        <v>25</v>
      </c>
    </row>
    <row r="26" spans="2:28">
      <c r="B26" s="193">
        <f t="shared" si="6"/>
        <v>222</v>
      </c>
      <c r="C26" s="132"/>
      <c r="D26" s="133"/>
      <c r="E26" s="134" t="str">
        <f t="shared" si="5"/>
        <v xml:space="preserve"> .</v>
      </c>
      <c r="F26" s="133"/>
      <c r="G26" s="239" t="s">
        <v>69</v>
      </c>
      <c r="H26" s="240"/>
      <c r="K26" s="37"/>
      <c r="L26" s="42"/>
      <c r="M26" s="42"/>
      <c r="N26" s="43"/>
      <c r="O26" s="42"/>
      <c r="P26" s="43"/>
    </row>
    <row r="27" spans="2:28">
      <c r="B27" s="193">
        <f t="shared" si="6"/>
        <v>223</v>
      </c>
      <c r="C27" s="132"/>
      <c r="D27" s="133"/>
      <c r="E27" s="134" t="str">
        <f t="shared" si="5"/>
        <v xml:space="preserve"> .</v>
      </c>
      <c r="F27" s="133"/>
      <c r="G27" s="239" t="s">
        <v>70</v>
      </c>
      <c r="H27" s="240"/>
      <c r="L27" s="42"/>
      <c r="M27" s="42"/>
      <c r="N27" s="43"/>
      <c r="O27" s="42"/>
      <c r="P27" s="43"/>
    </row>
    <row r="28" spans="2:28" ht="13.5" thickBot="1">
      <c r="B28" s="195">
        <f t="shared" si="6"/>
        <v>224</v>
      </c>
      <c r="C28" s="169"/>
      <c r="D28" s="170"/>
      <c r="E28" s="171" t="str">
        <f t="shared" si="5"/>
        <v xml:space="preserve"> .</v>
      </c>
      <c r="F28" s="170"/>
      <c r="G28" s="241" t="s">
        <v>71</v>
      </c>
      <c r="H28" s="242"/>
      <c r="L28" s="42"/>
      <c r="M28" s="42"/>
      <c r="N28" s="43"/>
      <c r="O28" s="42"/>
      <c r="P28" s="43"/>
    </row>
    <row r="29" spans="2:28">
      <c r="B29" s="196">
        <f t="shared" si="6"/>
        <v>225</v>
      </c>
      <c r="C29" s="178"/>
      <c r="D29" s="179"/>
      <c r="E29" s="180" t="str">
        <f t="shared" si="5"/>
        <v xml:space="preserve"> .</v>
      </c>
      <c r="F29" s="179"/>
      <c r="G29" s="243" t="s">
        <v>72</v>
      </c>
      <c r="H29" s="244"/>
      <c r="I29" s="44"/>
      <c r="L29" s="42"/>
      <c r="M29" s="42"/>
      <c r="N29" s="43"/>
      <c r="O29" s="42"/>
      <c r="P29" s="43"/>
    </row>
    <row r="30" spans="2:28">
      <c r="B30" s="193">
        <f t="shared" si="6"/>
        <v>226</v>
      </c>
      <c r="C30" s="135"/>
      <c r="D30" s="136"/>
      <c r="E30" s="137" t="str">
        <f t="shared" si="5"/>
        <v xml:space="preserve"> .</v>
      </c>
      <c r="F30" s="136"/>
      <c r="G30" s="245" t="s">
        <v>73</v>
      </c>
      <c r="H30" s="246"/>
    </row>
    <row r="31" spans="2:28">
      <c r="B31" s="193">
        <f t="shared" si="6"/>
        <v>227</v>
      </c>
      <c r="C31" s="135"/>
      <c r="D31" s="136"/>
      <c r="E31" s="137" t="str">
        <f t="shared" si="5"/>
        <v xml:space="preserve"> .</v>
      </c>
      <c r="F31" s="136"/>
      <c r="G31" s="245" t="s">
        <v>74</v>
      </c>
      <c r="H31" s="246"/>
    </row>
    <row r="32" spans="2:28" ht="13.5" thickBot="1">
      <c r="B32" s="195">
        <f t="shared" si="6"/>
        <v>228</v>
      </c>
      <c r="C32" s="181"/>
      <c r="D32" s="182"/>
      <c r="E32" s="183" t="str">
        <f t="shared" si="5"/>
        <v xml:space="preserve"> .</v>
      </c>
      <c r="F32" s="182"/>
      <c r="G32" s="249" t="s">
        <v>75</v>
      </c>
      <c r="H32" s="250"/>
    </row>
    <row r="33" spans="2:8">
      <c r="B33" s="196">
        <f>B32+1</f>
        <v>229</v>
      </c>
      <c r="C33" s="184"/>
      <c r="D33" s="185"/>
      <c r="E33" s="186" t="str">
        <f t="shared" si="5"/>
        <v xml:space="preserve"> .</v>
      </c>
      <c r="F33" s="185"/>
      <c r="G33" s="251" t="s">
        <v>76</v>
      </c>
      <c r="H33" s="252"/>
    </row>
    <row r="34" spans="2:8">
      <c r="B34" s="193">
        <f t="shared" si="6"/>
        <v>230</v>
      </c>
      <c r="C34" s="138"/>
      <c r="D34" s="139"/>
      <c r="E34" s="140" t="str">
        <f t="shared" si="5"/>
        <v xml:space="preserve"> .</v>
      </c>
      <c r="F34" s="139"/>
      <c r="G34" s="253" t="s">
        <v>77</v>
      </c>
      <c r="H34" s="254"/>
    </row>
    <row r="35" spans="2:8">
      <c r="B35" s="193">
        <f t="shared" si="6"/>
        <v>231</v>
      </c>
      <c r="C35" s="138"/>
      <c r="D35" s="139"/>
      <c r="E35" s="140" t="str">
        <f t="shared" si="5"/>
        <v xml:space="preserve"> .</v>
      </c>
      <c r="F35" s="139"/>
      <c r="G35" s="253" t="s">
        <v>78</v>
      </c>
      <c r="H35" s="254"/>
    </row>
    <row r="36" spans="2:8" ht="13.5" thickBot="1">
      <c r="B36" s="195">
        <f>B35+1</f>
        <v>232</v>
      </c>
      <c r="C36" s="187"/>
      <c r="D36" s="188"/>
      <c r="E36" s="189" t="str">
        <f t="shared" ref="E36" si="7">C36&amp;" "&amp;LEFT(D36,1)&amp;"."</f>
        <v xml:space="preserve"> .</v>
      </c>
      <c r="F36" s="188"/>
      <c r="G36" s="247" t="s">
        <v>79</v>
      </c>
      <c r="H36" s="248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33">
    <mergeCell ref="G36:H36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8:H18"/>
    <mergeCell ref="G19:H19"/>
    <mergeCell ref="G20:H20"/>
    <mergeCell ref="G9:H9"/>
    <mergeCell ref="G16:H16"/>
    <mergeCell ref="G17:H17"/>
    <mergeCell ref="G10:H10"/>
    <mergeCell ref="G11:H11"/>
    <mergeCell ref="G12:H12"/>
    <mergeCell ref="G13:H13"/>
    <mergeCell ref="G14:H14"/>
    <mergeCell ref="G15:H15"/>
    <mergeCell ref="G4:H4"/>
    <mergeCell ref="G5:H5"/>
    <mergeCell ref="G6:H6"/>
    <mergeCell ref="G7:H7"/>
    <mergeCell ref="G8:H8"/>
  </mergeCells>
  <printOptions gridLine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10"/>
  </sheetPr>
  <dimension ref="A1:P40"/>
  <sheetViews>
    <sheetView zoomScaleNormal="100" workbookViewId="0">
      <selection activeCell="F14" sqref="F14"/>
    </sheetView>
  </sheetViews>
  <sheetFormatPr defaultRowHeight="12.75"/>
  <cols>
    <col min="1" max="1" width="3.7109375" style="24" customWidth="1"/>
    <col min="2" max="2" width="6.28515625" style="24" customWidth="1"/>
    <col min="3" max="3" width="19.7109375" style="24" customWidth="1"/>
    <col min="4" max="4" width="6.7109375" style="24" customWidth="1"/>
    <col min="5" max="5" width="7.5703125" style="24" customWidth="1"/>
    <col min="6" max="6" width="3.7109375" style="24" customWidth="1"/>
    <col min="7" max="7" width="6.28515625" style="24" customWidth="1"/>
    <col min="8" max="8" width="19.7109375" style="24" customWidth="1"/>
    <col min="9" max="9" width="6.7109375" style="24" customWidth="1"/>
    <col min="10" max="10" width="5.85546875" style="24" customWidth="1"/>
    <col min="11" max="16384" width="9.140625" style="24"/>
  </cols>
  <sheetData>
    <row r="1" spans="1:16" ht="30.75" thickBot="1">
      <c r="A1" s="48"/>
      <c r="B1" s="48"/>
      <c r="C1" s="48"/>
      <c r="D1" s="48" t="s">
        <v>80</v>
      </c>
      <c r="E1" s="48"/>
      <c r="F1" s="48"/>
      <c r="G1" s="48"/>
      <c r="H1" s="49"/>
      <c r="I1" s="48">
        <f>ZOZNAM!E2</f>
        <v>2</v>
      </c>
      <c r="J1" s="48"/>
      <c r="K1" s="45"/>
    </row>
    <row r="2" spans="1:16" ht="15" customHeight="1" thickBot="1">
      <c r="A2" s="50"/>
      <c r="B2" s="258" t="s">
        <v>51</v>
      </c>
      <c r="C2" s="258"/>
      <c r="D2" s="255" t="str">
        <f>IF(ISTEXT(ÚDAJE!C7),ÚDAJE!C7,"")</f>
        <v xml:space="preserve">Majstrovstvá SR </v>
      </c>
      <c r="E2" s="256"/>
      <c r="F2" s="256"/>
      <c r="G2" s="256"/>
      <c r="H2" s="256"/>
      <c r="I2" s="256"/>
      <c r="J2" s="257"/>
      <c r="K2" s="45"/>
    </row>
    <row r="3" spans="1:16" ht="12.75" customHeight="1">
      <c r="A3" s="51"/>
      <c r="B3" s="51"/>
      <c r="C3" s="52"/>
      <c r="D3" s="52"/>
      <c r="E3" s="52"/>
      <c r="F3" s="52"/>
      <c r="G3" s="52"/>
      <c r="H3" s="52"/>
      <c r="I3" s="52"/>
      <c r="J3" s="52"/>
      <c r="K3" s="52"/>
      <c r="L3" s="28"/>
    </row>
    <row r="4" spans="1:16" ht="12.75" customHeight="1">
      <c r="A4" s="51"/>
      <c r="B4" s="51"/>
      <c r="C4" s="52"/>
      <c r="D4" s="52"/>
      <c r="E4" s="52"/>
      <c r="F4" s="52"/>
      <c r="G4" s="52"/>
      <c r="H4" s="52"/>
      <c r="I4" s="52"/>
      <c r="J4" s="52"/>
      <c r="K4" s="52"/>
      <c r="L4" s="28"/>
    </row>
    <row r="5" spans="1:16">
      <c r="A5" s="45"/>
      <c r="B5" s="45"/>
      <c r="C5" s="45"/>
      <c r="D5" s="45"/>
      <c r="E5" s="45"/>
      <c r="F5" s="45"/>
      <c r="G5" s="53"/>
      <c r="H5" s="53"/>
      <c r="I5" s="53"/>
      <c r="J5" s="53"/>
      <c r="K5" s="53"/>
      <c r="L5" s="27"/>
    </row>
    <row r="6" spans="1:16" ht="15.95" customHeight="1">
      <c r="A6" s="45"/>
      <c r="B6" s="54" t="s">
        <v>47</v>
      </c>
      <c r="C6" s="54" t="s">
        <v>50</v>
      </c>
      <c r="D6" s="54"/>
      <c r="E6" s="54"/>
      <c r="F6" s="54"/>
      <c r="G6" s="54" t="s">
        <v>47</v>
      </c>
      <c r="H6" s="54" t="s">
        <v>64</v>
      </c>
      <c r="I6" s="54"/>
      <c r="J6" s="54"/>
      <c r="K6" s="55"/>
      <c r="L6" s="27"/>
    </row>
    <row r="7" spans="1:16" ht="15.95" customHeight="1">
      <c r="A7" s="45"/>
      <c r="B7" s="56" t="s">
        <v>12</v>
      </c>
      <c r="C7" s="57" t="s">
        <v>11</v>
      </c>
      <c r="D7" s="58" t="s">
        <v>10</v>
      </c>
      <c r="E7" s="58"/>
      <c r="F7" s="59"/>
      <c r="G7" s="56" t="s">
        <v>12</v>
      </c>
      <c r="H7" s="57" t="s">
        <v>11</v>
      </c>
      <c r="I7" s="58" t="s">
        <v>10</v>
      </c>
      <c r="J7" s="58"/>
      <c r="K7" s="55"/>
      <c r="L7" s="27"/>
    </row>
    <row r="8" spans="1:16" ht="15.95" customHeight="1">
      <c r="A8" s="60">
        <v>1</v>
      </c>
      <c r="B8" s="61">
        <f>ZOZNAM!B5</f>
        <v>201</v>
      </c>
      <c r="C8" s="62" t="str">
        <f>ZOZNAM!E5</f>
        <v>Mezík R.</v>
      </c>
      <c r="D8" s="62" t="str">
        <f>ZOZNAM!F5</f>
        <v>ŠK Altius</v>
      </c>
      <c r="E8" s="62"/>
      <c r="F8" s="60"/>
      <c r="G8" s="61">
        <f>ZOZNAM!B21</f>
        <v>217</v>
      </c>
      <c r="H8" s="62" t="str">
        <f>ZOZNAM!E21</f>
        <v xml:space="preserve"> .</v>
      </c>
      <c r="I8" s="62">
        <f>ZOZNAM!F21</f>
        <v>0</v>
      </c>
      <c r="J8" s="62"/>
      <c r="K8" s="55"/>
      <c r="L8" s="27"/>
    </row>
    <row r="9" spans="1:16" ht="15.95" customHeight="1">
      <c r="A9" s="60">
        <v>2</v>
      </c>
      <c r="B9" s="61">
        <f>ZOZNAM!B6</f>
        <v>202</v>
      </c>
      <c r="C9" s="62" t="str">
        <f>ZOZNAM!E6</f>
        <v>Jankechová E.</v>
      </c>
      <c r="D9" s="62" t="str">
        <f>ZOZNAM!F6</f>
        <v>OMD</v>
      </c>
      <c r="E9" s="62"/>
      <c r="F9" s="60"/>
      <c r="G9" s="61">
        <f>ZOZNAM!B22</f>
        <v>218</v>
      </c>
      <c r="H9" s="62" t="str">
        <f>ZOZNAM!E22</f>
        <v xml:space="preserve"> .</v>
      </c>
      <c r="I9" s="62">
        <f>ZOZNAM!F22</f>
        <v>0</v>
      </c>
      <c r="J9" s="62"/>
      <c r="K9" s="55"/>
      <c r="L9" s="27"/>
    </row>
    <row r="10" spans="1:16" ht="15.95" customHeight="1">
      <c r="A10" s="60">
        <v>3</v>
      </c>
      <c r="B10" s="61">
        <f>ZOZNAM!B7</f>
        <v>203</v>
      </c>
      <c r="C10" s="62" t="str">
        <f>ZOZNAM!E7</f>
        <v>Breznay M.</v>
      </c>
      <c r="D10" s="62" t="str">
        <f>ZOZNAM!F7</f>
        <v>ZOM Prešov</v>
      </c>
      <c r="E10" s="62"/>
      <c r="F10" s="60"/>
      <c r="G10" s="61">
        <f>ZOZNAM!B23</f>
        <v>219</v>
      </c>
      <c r="H10" s="62" t="str">
        <f>ZOZNAM!E23</f>
        <v xml:space="preserve"> .</v>
      </c>
      <c r="I10" s="62">
        <f>ZOZNAM!F23</f>
        <v>0</v>
      </c>
      <c r="J10" s="62"/>
      <c r="K10" s="55"/>
      <c r="L10" s="27"/>
    </row>
    <row r="11" spans="1:16" ht="15.95" customHeight="1">
      <c r="A11" s="60">
        <v>4</v>
      </c>
      <c r="B11" s="61">
        <f>ZOZNAM!B8</f>
        <v>204</v>
      </c>
      <c r="C11" s="62" t="str">
        <f>ZOZNAM!E8</f>
        <v xml:space="preserve"> .</v>
      </c>
      <c r="D11" s="62">
        <f>ZOZNAM!F8</f>
        <v>0</v>
      </c>
      <c r="E11" s="62"/>
      <c r="F11" s="63"/>
      <c r="G11" s="61">
        <f>ZOZNAM!B24</f>
        <v>220</v>
      </c>
      <c r="H11" s="62" t="str">
        <f>ZOZNAM!E24</f>
        <v xml:space="preserve"> .</v>
      </c>
      <c r="I11" s="62">
        <f>ZOZNAM!F24</f>
        <v>0</v>
      </c>
      <c r="J11" s="62"/>
      <c r="K11" s="55"/>
      <c r="L11" s="27"/>
    </row>
    <row r="12" spans="1:16" ht="15.95" customHeight="1">
      <c r="A12" s="60">
        <v>5</v>
      </c>
      <c r="B12" s="64"/>
      <c r="C12" s="45"/>
      <c r="D12" s="45"/>
      <c r="E12" s="45"/>
      <c r="F12" s="65"/>
      <c r="G12" s="66"/>
      <c r="H12" s="66"/>
      <c r="I12" s="66"/>
      <c r="J12" s="55"/>
      <c r="K12" s="55"/>
      <c r="L12" s="27"/>
    </row>
    <row r="13" spans="1:16" ht="15.95" customHeight="1">
      <c r="A13" s="60"/>
      <c r="B13" s="45"/>
      <c r="C13" s="45"/>
      <c r="D13" s="45"/>
      <c r="E13" s="45"/>
      <c r="F13" s="65"/>
      <c r="G13" s="55"/>
      <c r="H13" s="55"/>
      <c r="I13" s="55"/>
      <c r="J13" s="55"/>
      <c r="K13" s="55"/>
      <c r="L13" s="27"/>
    </row>
    <row r="14" spans="1:16" ht="15.95" customHeight="1">
      <c r="A14" s="60"/>
      <c r="B14" s="54" t="s">
        <v>47</v>
      </c>
      <c r="C14" s="54" t="s">
        <v>49</v>
      </c>
      <c r="D14" s="54"/>
      <c r="E14" s="54"/>
      <c r="F14" s="67"/>
      <c r="G14" s="54" t="s">
        <v>47</v>
      </c>
      <c r="H14" s="54" t="s">
        <v>61</v>
      </c>
      <c r="I14" s="54"/>
      <c r="J14" s="54"/>
      <c r="K14" s="55"/>
      <c r="L14" s="35"/>
      <c r="M14" s="35"/>
      <c r="N14" s="35"/>
      <c r="O14" s="35"/>
      <c r="P14" s="35"/>
    </row>
    <row r="15" spans="1:16" ht="15.95" customHeight="1">
      <c r="A15" s="60"/>
      <c r="B15" s="56" t="s">
        <v>12</v>
      </c>
      <c r="C15" s="57" t="s">
        <v>11</v>
      </c>
      <c r="D15" s="58" t="s">
        <v>10</v>
      </c>
      <c r="E15" s="58"/>
      <c r="F15" s="67"/>
      <c r="G15" s="56" t="s">
        <v>12</v>
      </c>
      <c r="H15" s="57" t="s">
        <v>11</v>
      </c>
      <c r="I15" s="58" t="s">
        <v>10</v>
      </c>
      <c r="J15" s="58"/>
      <c r="K15" s="55"/>
      <c r="L15" s="46"/>
      <c r="M15" s="46"/>
      <c r="N15" s="35"/>
      <c r="O15" s="35"/>
      <c r="P15" s="35"/>
    </row>
    <row r="16" spans="1:16" ht="15.95" customHeight="1">
      <c r="A16" s="60">
        <v>1</v>
      </c>
      <c r="B16" s="61">
        <f>ZOZNAM!B9</f>
        <v>205</v>
      </c>
      <c r="C16" s="62" t="str">
        <f>ZOZNAM!E9</f>
        <v>Kurilák R.</v>
      </c>
      <c r="D16" s="62" t="str">
        <f>ZOZNAM!F9</f>
        <v>ZOM Prešov</v>
      </c>
      <c r="E16" s="62"/>
      <c r="F16" s="65"/>
      <c r="G16" s="61">
        <f>ZOZNAM!B25</f>
        <v>221</v>
      </c>
      <c r="H16" s="62" t="str">
        <f>ZOZNAM!E25</f>
        <v xml:space="preserve"> .</v>
      </c>
      <c r="I16" s="62">
        <f>ZOZNAM!F25</f>
        <v>0</v>
      </c>
      <c r="J16" s="62"/>
      <c r="K16" s="55"/>
      <c r="L16" s="47"/>
      <c r="M16" s="47"/>
      <c r="N16" s="27"/>
      <c r="O16" s="27"/>
      <c r="P16" s="27"/>
    </row>
    <row r="17" spans="1:16" ht="15.95" customHeight="1">
      <c r="A17" s="60">
        <v>2</v>
      </c>
      <c r="B17" s="61">
        <f>ZOZNAM!B10</f>
        <v>206</v>
      </c>
      <c r="C17" s="62" t="str">
        <f>ZOZNAM!E10</f>
        <v>Kudláčová K.</v>
      </c>
      <c r="D17" s="62" t="str">
        <f>ZOZNAM!F10</f>
        <v>ZOM Prešov</v>
      </c>
      <c r="E17" s="62"/>
      <c r="F17" s="65"/>
      <c r="G17" s="61">
        <f>ZOZNAM!B26</f>
        <v>222</v>
      </c>
      <c r="H17" s="62" t="str">
        <f>ZOZNAM!E26</f>
        <v xml:space="preserve"> .</v>
      </c>
      <c r="I17" s="62">
        <f>ZOZNAM!F26</f>
        <v>0</v>
      </c>
      <c r="J17" s="62"/>
      <c r="K17" s="55"/>
      <c r="L17" s="47"/>
      <c r="M17" s="47"/>
      <c r="N17" s="27"/>
      <c r="O17" s="27"/>
      <c r="P17" s="27"/>
    </row>
    <row r="18" spans="1:16" ht="15.95" customHeight="1">
      <c r="A18" s="60">
        <v>3</v>
      </c>
      <c r="B18" s="61">
        <f>ZOZNAM!B11</f>
        <v>207</v>
      </c>
      <c r="C18" s="62" t="str">
        <f>ZOZNAM!E11</f>
        <v>Riečičiar A.</v>
      </c>
      <c r="D18" s="62" t="str">
        <f>ZOZNAM!F11</f>
        <v>ŠK Altius</v>
      </c>
      <c r="E18" s="62"/>
      <c r="F18" s="65"/>
      <c r="G18" s="61">
        <f>ZOZNAM!B27</f>
        <v>223</v>
      </c>
      <c r="H18" s="62" t="str">
        <f>ZOZNAM!E27</f>
        <v xml:space="preserve"> .</v>
      </c>
      <c r="I18" s="62">
        <f>ZOZNAM!F27</f>
        <v>0</v>
      </c>
      <c r="J18" s="62"/>
      <c r="K18" s="55"/>
      <c r="L18" s="47"/>
      <c r="M18" s="47"/>
      <c r="N18" s="27"/>
      <c r="O18" s="27"/>
      <c r="P18" s="27"/>
    </row>
    <row r="19" spans="1:16" ht="15.95" customHeight="1">
      <c r="A19" s="60">
        <v>4</v>
      </c>
      <c r="B19" s="61">
        <f>ZOZNAM!B12</f>
        <v>208</v>
      </c>
      <c r="C19" s="62" t="str">
        <f>ZOZNAM!E12</f>
        <v>Melicharová N.</v>
      </c>
      <c r="D19" s="62" t="str">
        <f>ZOZNAM!F12</f>
        <v>ŠK Altius</v>
      </c>
      <c r="E19" s="62"/>
      <c r="F19" s="65"/>
      <c r="G19" s="61">
        <f>ZOZNAM!B28</f>
        <v>224</v>
      </c>
      <c r="H19" s="62" t="str">
        <f>ZOZNAM!E28</f>
        <v xml:space="preserve"> .</v>
      </c>
      <c r="I19" s="62">
        <f>ZOZNAM!F28</f>
        <v>0</v>
      </c>
      <c r="J19" s="62"/>
      <c r="K19" s="55"/>
      <c r="L19" s="47"/>
      <c r="M19" s="47"/>
      <c r="N19" s="27"/>
      <c r="O19" s="27"/>
      <c r="P19" s="27"/>
    </row>
    <row r="20" spans="1:16" ht="15.95" customHeight="1">
      <c r="A20" s="60">
        <v>5</v>
      </c>
      <c r="B20" s="64"/>
      <c r="C20" s="45"/>
      <c r="D20" s="45"/>
      <c r="E20" s="45"/>
      <c r="F20" s="65"/>
      <c r="G20" s="66"/>
      <c r="H20" s="66"/>
      <c r="I20" s="66"/>
      <c r="J20" s="55"/>
      <c r="K20" s="55"/>
      <c r="L20" s="27"/>
    </row>
    <row r="21" spans="1:16" ht="15.95" customHeight="1">
      <c r="A21" s="60"/>
      <c r="B21" s="45"/>
      <c r="C21" s="45"/>
      <c r="D21" s="45"/>
      <c r="E21" s="45"/>
      <c r="F21" s="65"/>
      <c r="G21" s="55"/>
      <c r="H21" s="55"/>
      <c r="I21" s="55"/>
      <c r="J21" s="55"/>
      <c r="K21" s="55"/>
      <c r="L21" s="35"/>
      <c r="M21" s="35"/>
      <c r="N21" s="35"/>
      <c r="O21" s="35"/>
    </row>
    <row r="22" spans="1:16" ht="15.95" customHeight="1">
      <c r="A22" s="60"/>
      <c r="B22" s="54" t="s">
        <v>47</v>
      </c>
      <c r="C22" s="54" t="s">
        <v>48</v>
      </c>
      <c r="D22" s="54"/>
      <c r="E22" s="54"/>
      <c r="F22" s="67"/>
      <c r="G22" s="54" t="s">
        <v>47</v>
      </c>
      <c r="H22" s="54" t="s">
        <v>60</v>
      </c>
      <c r="I22" s="54"/>
      <c r="J22" s="54"/>
      <c r="K22" s="55"/>
      <c r="L22" s="35"/>
      <c r="M22" s="35"/>
      <c r="N22" s="35"/>
      <c r="O22" s="35"/>
    </row>
    <row r="23" spans="1:16" ht="15.95" customHeight="1">
      <c r="A23" s="60"/>
      <c r="B23" s="56" t="s">
        <v>12</v>
      </c>
      <c r="C23" s="57" t="s">
        <v>11</v>
      </c>
      <c r="D23" s="58" t="s">
        <v>10</v>
      </c>
      <c r="E23" s="58"/>
      <c r="F23" s="67"/>
      <c r="G23" s="56" t="s">
        <v>12</v>
      </c>
      <c r="H23" s="57" t="s">
        <v>11</v>
      </c>
      <c r="I23" s="58" t="s">
        <v>10</v>
      </c>
      <c r="J23" s="58"/>
      <c r="K23" s="55"/>
      <c r="L23" s="46"/>
      <c r="M23" s="35"/>
      <c r="N23" s="35"/>
      <c r="O23" s="35"/>
    </row>
    <row r="24" spans="1:16" ht="15.95" customHeight="1">
      <c r="A24" s="60">
        <v>1</v>
      </c>
      <c r="B24" s="61">
        <f>ZOZNAM!B13</f>
        <v>209</v>
      </c>
      <c r="C24" s="62" t="str">
        <f>ZOZNAM!E13</f>
        <v>Minarech P.</v>
      </c>
      <c r="D24" s="62" t="str">
        <f>ZOZNAM!F13</f>
        <v>ŠK Altius</v>
      </c>
      <c r="E24" s="62"/>
      <c r="F24" s="65"/>
      <c r="G24" s="61">
        <f>ZOZNAM!B29</f>
        <v>225</v>
      </c>
      <c r="H24" s="62" t="str">
        <f>ZOZNAM!E29</f>
        <v xml:space="preserve"> .</v>
      </c>
      <c r="I24" s="62">
        <f>ZOZNAM!F29</f>
        <v>0</v>
      </c>
      <c r="J24" s="62"/>
      <c r="K24" s="55"/>
      <c r="L24" s="47"/>
      <c r="M24" s="27"/>
      <c r="N24" s="27"/>
      <c r="O24" s="27"/>
    </row>
    <row r="25" spans="1:16" ht="15.95" customHeight="1">
      <c r="A25" s="60">
        <v>2</v>
      </c>
      <c r="B25" s="61">
        <f>ZOZNAM!B14</f>
        <v>210</v>
      </c>
      <c r="C25" s="62" t="str">
        <f>ZOZNAM!E14</f>
        <v>Novota P.</v>
      </c>
      <c r="D25" s="62" t="str">
        <f>ZOZNAM!F14</f>
        <v>ŠK Altius</v>
      </c>
      <c r="E25" s="62"/>
      <c r="F25" s="65"/>
      <c r="G25" s="61">
        <f>ZOZNAM!B30</f>
        <v>226</v>
      </c>
      <c r="H25" s="62" t="str">
        <f>ZOZNAM!E30</f>
        <v xml:space="preserve"> .</v>
      </c>
      <c r="I25" s="62">
        <f>ZOZNAM!F30</f>
        <v>0</v>
      </c>
      <c r="J25" s="62"/>
      <c r="K25" s="55"/>
      <c r="L25" s="47"/>
      <c r="M25" s="27"/>
      <c r="N25" s="27"/>
      <c r="O25" s="27"/>
    </row>
    <row r="26" spans="1:16" ht="15.95" customHeight="1">
      <c r="A26" s="60">
        <v>3</v>
      </c>
      <c r="B26" s="61">
        <f>ZOZNAM!B15</f>
        <v>211</v>
      </c>
      <c r="C26" s="62" t="str">
        <f>ZOZNAM!E15</f>
        <v>Vavrica P.</v>
      </c>
      <c r="D26" s="62" t="str">
        <f>ZOZNAM!F15</f>
        <v>ŠK Altius</v>
      </c>
      <c r="E26" s="62"/>
      <c r="F26" s="63"/>
      <c r="G26" s="61">
        <f>ZOZNAM!B31</f>
        <v>227</v>
      </c>
      <c r="H26" s="62" t="str">
        <f>ZOZNAM!E31</f>
        <v xml:space="preserve"> .</v>
      </c>
      <c r="I26" s="62">
        <f>ZOZNAM!F31</f>
        <v>0</v>
      </c>
      <c r="J26" s="62"/>
      <c r="K26" s="55"/>
      <c r="L26" s="47"/>
      <c r="M26" s="27"/>
      <c r="N26" s="27"/>
      <c r="O26" s="27"/>
    </row>
    <row r="27" spans="1:16" ht="15.95" customHeight="1">
      <c r="A27" s="60">
        <v>4</v>
      </c>
      <c r="B27" s="61">
        <f>ZOZNAM!B16</f>
        <v>212</v>
      </c>
      <c r="C27" s="62" t="str">
        <f>ZOZNAM!E16</f>
        <v>Hlinka R.</v>
      </c>
      <c r="D27" s="62" t="str">
        <f>ZOZNAM!F16</f>
        <v>OMD</v>
      </c>
      <c r="E27" s="62"/>
      <c r="F27" s="65"/>
      <c r="G27" s="61">
        <f>ZOZNAM!B32</f>
        <v>228</v>
      </c>
      <c r="H27" s="62" t="str">
        <f>ZOZNAM!E32</f>
        <v xml:space="preserve"> .</v>
      </c>
      <c r="I27" s="62">
        <f>ZOZNAM!F32</f>
        <v>0</v>
      </c>
      <c r="J27" s="62"/>
      <c r="K27" s="55"/>
      <c r="L27" s="47"/>
      <c r="M27" s="27"/>
      <c r="N27" s="27"/>
      <c r="O27" s="27"/>
    </row>
    <row r="28" spans="1:16" ht="15.95" customHeight="1">
      <c r="A28" s="60">
        <v>5</v>
      </c>
      <c r="B28" s="68"/>
      <c r="C28" s="53"/>
      <c r="D28" s="53"/>
      <c r="E28" s="53"/>
      <c r="F28" s="65"/>
      <c r="G28" s="66"/>
      <c r="H28" s="66"/>
      <c r="I28" s="66"/>
      <c r="J28" s="55"/>
      <c r="K28" s="69"/>
    </row>
    <row r="29" spans="1:16" ht="15.95" customHeight="1">
      <c r="A29" s="60"/>
      <c r="B29" s="53"/>
      <c r="C29" s="53"/>
      <c r="D29" s="53"/>
      <c r="E29" s="53"/>
      <c r="F29" s="65"/>
      <c r="G29" s="55"/>
      <c r="H29" s="55"/>
      <c r="I29" s="55"/>
      <c r="J29" s="55"/>
      <c r="K29" s="69"/>
    </row>
    <row r="30" spans="1:16" ht="15.95" customHeight="1">
      <c r="A30" s="60"/>
      <c r="B30" s="54" t="s">
        <v>47</v>
      </c>
      <c r="C30" s="54" t="s">
        <v>46</v>
      </c>
      <c r="D30" s="54"/>
      <c r="E30" s="54"/>
      <c r="F30" s="67"/>
      <c r="G30" s="54" t="s">
        <v>47</v>
      </c>
      <c r="H30" s="54" t="s">
        <v>59</v>
      </c>
      <c r="I30" s="54"/>
      <c r="J30" s="54"/>
      <c r="K30" s="69"/>
    </row>
    <row r="31" spans="1:16" ht="15.95" customHeight="1">
      <c r="A31" s="60"/>
      <c r="B31" s="56" t="s">
        <v>12</v>
      </c>
      <c r="C31" s="57" t="s">
        <v>11</v>
      </c>
      <c r="D31" s="58" t="s">
        <v>10</v>
      </c>
      <c r="E31" s="58"/>
      <c r="F31" s="67"/>
      <c r="G31" s="56" t="s">
        <v>12</v>
      </c>
      <c r="H31" s="57" t="s">
        <v>11</v>
      </c>
      <c r="I31" s="58" t="s">
        <v>10</v>
      </c>
      <c r="J31" s="58"/>
      <c r="K31" s="69"/>
    </row>
    <row r="32" spans="1:16" ht="15.95" customHeight="1">
      <c r="A32" s="60">
        <v>1</v>
      </c>
      <c r="B32" s="61">
        <f>ZOZNAM!B17</f>
        <v>213</v>
      </c>
      <c r="C32" s="62" t="str">
        <f>ZOZNAM!E17</f>
        <v xml:space="preserve"> .</v>
      </c>
      <c r="D32" s="62">
        <f>ZOZNAM!F17</f>
        <v>0</v>
      </c>
      <c r="E32" s="62"/>
      <c r="F32" s="65"/>
      <c r="G32" s="61">
        <f>ZOZNAM!B33</f>
        <v>229</v>
      </c>
      <c r="H32" s="62" t="str">
        <f>ZOZNAM!E33</f>
        <v xml:space="preserve"> .</v>
      </c>
      <c r="I32" s="62">
        <f>ZOZNAM!F33</f>
        <v>0</v>
      </c>
      <c r="J32" s="62"/>
      <c r="K32" s="69"/>
    </row>
    <row r="33" spans="1:11" ht="15.95" customHeight="1">
      <c r="A33" s="60">
        <v>2</v>
      </c>
      <c r="B33" s="61">
        <f>ZOZNAM!B18</f>
        <v>214</v>
      </c>
      <c r="C33" s="62" t="str">
        <f>ZOZNAM!E18</f>
        <v xml:space="preserve"> .</v>
      </c>
      <c r="D33" s="62">
        <f>ZOZNAM!F18</f>
        <v>0</v>
      </c>
      <c r="E33" s="62"/>
      <c r="F33" s="65"/>
      <c r="G33" s="61">
        <f>ZOZNAM!B34</f>
        <v>230</v>
      </c>
      <c r="H33" s="62" t="str">
        <f>ZOZNAM!E34</f>
        <v xml:space="preserve"> .</v>
      </c>
      <c r="I33" s="62">
        <f>ZOZNAM!F34</f>
        <v>0</v>
      </c>
      <c r="J33" s="62"/>
      <c r="K33" s="69"/>
    </row>
    <row r="34" spans="1:11" ht="15.95" customHeight="1">
      <c r="A34" s="60">
        <v>3</v>
      </c>
      <c r="B34" s="61">
        <f>ZOZNAM!B19</f>
        <v>215</v>
      </c>
      <c r="C34" s="62" t="str">
        <f>ZOZNAM!E19</f>
        <v xml:space="preserve"> .</v>
      </c>
      <c r="D34" s="62">
        <f>ZOZNAM!F19</f>
        <v>0</v>
      </c>
      <c r="E34" s="62"/>
      <c r="F34" s="63"/>
      <c r="G34" s="61">
        <f>ZOZNAM!B35</f>
        <v>231</v>
      </c>
      <c r="H34" s="62" t="str">
        <f>ZOZNAM!E35</f>
        <v xml:space="preserve"> .</v>
      </c>
      <c r="I34" s="62">
        <f>ZOZNAM!F35</f>
        <v>0</v>
      </c>
      <c r="J34" s="62"/>
      <c r="K34" s="69"/>
    </row>
    <row r="35" spans="1:11" ht="15.95" customHeight="1">
      <c r="A35" s="60">
        <v>4</v>
      </c>
      <c r="B35" s="61">
        <f>ZOZNAM!B20</f>
        <v>216</v>
      </c>
      <c r="C35" s="62" t="str">
        <f>ZOZNAM!E20</f>
        <v xml:space="preserve"> .</v>
      </c>
      <c r="D35" s="62">
        <f>ZOZNAM!F20</f>
        <v>0</v>
      </c>
      <c r="E35" s="62"/>
      <c r="F35" s="60"/>
      <c r="G35" s="61">
        <f>ZOZNAM!B36</f>
        <v>232</v>
      </c>
      <c r="H35" s="62" t="str">
        <f>ZOZNAM!E36</f>
        <v xml:space="preserve"> .</v>
      </c>
      <c r="I35" s="62">
        <f>ZOZNAM!F36</f>
        <v>0</v>
      </c>
      <c r="J35" s="62"/>
      <c r="K35" s="69"/>
    </row>
    <row r="36" spans="1:11" ht="15.95" customHeight="1">
      <c r="A36" s="60">
        <v>5</v>
      </c>
      <c r="B36" s="68"/>
      <c r="C36" s="53"/>
      <c r="D36" s="53"/>
      <c r="E36" s="53"/>
      <c r="F36" s="60"/>
      <c r="G36" s="70"/>
      <c r="H36" s="70"/>
      <c r="I36" s="70"/>
      <c r="J36" s="69"/>
      <c r="K36" s="69"/>
    </row>
    <row r="37" spans="1:11">
      <c r="A37" s="45"/>
      <c r="B37" s="71"/>
      <c r="C37" s="71"/>
      <c r="D37" s="45"/>
      <c r="E37" s="45"/>
      <c r="F37" s="45"/>
      <c r="G37" s="45"/>
      <c r="H37" s="45"/>
      <c r="I37" s="45"/>
      <c r="J37" s="45"/>
      <c r="K37" s="45"/>
    </row>
    <row r="38" spans="1:11">
      <c r="B38" s="36"/>
    </row>
    <row r="39" spans="1:11">
      <c r="B39" s="36"/>
    </row>
    <row r="40" spans="1:11">
      <c r="B40" s="36"/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D2:J2"/>
    <mergeCell ref="B2:C2"/>
  </mergeCells>
  <conditionalFormatting sqref="G12:J12 G20:J20 G28:J28 G36:J36">
    <cfRule type="expression" dxfId="63" priority="139" stopIfTrue="1">
      <formula>ISERROR($G12)</formula>
    </cfRule>
  </conditionalFormatting>
  <conditionalFormatting sqref="B20:D20 B36:D36 B28:D28 B8:D12">
    <cfRule type="expression" dxfId="62" priority="140" stopIfTrue="1">
      <formula>ISERROR($B8)</formula>
    </cfRule>
  </conditionalFormatting>
  <conditionalFormatting sqref="B6:C6">
    <cfRule type="expression" dxfId="61" priority="141" stopIfTrue="1">
      <formula>ISERROR($B8)</formula>
    </cfRule>
  </conditionalFormatting>
  <conditionalFormatting sqref="B7:D7">
    <cfRule type="expression" dxfId="60" priority="142" stopIfTrue="1">
      <formula>ISERROR($B8)</formula>
    </cfRule>
  </conditionalFormatting>
  <conditionalFormatting sqref="I16">
    <cfRule type="expression" dxfId="59" priority="103" stopIfTrue="1">
      <formula>ISERROR($B16)</formula>
    </cfRule>
  </conditionalFormatting>
  <conditionalFormatting sqref="G14:H14">
    <cfRule type="expression" dxfId="58" priority="104" stopIfTrue="1">
      <formula>ISERROR($B16)</formula>
    </cfRule>
  </conditionalFormatting>
  <conditionalFormatting sqref="G15:I15">
    <cfRule type="expression" dxfId="57" priority="105" stopIfTrue="1">
      <formula>ISERROR($B16)</formula>
    </cfRule>
  </conditionalFormatting>
  <conditionalFormatting sqref="G16">
    <cfRule type="expression" dxfId="56" priority="102" stopIfTrue="1">
      <formula>ISERROR($B16)</formula>
    </cfRule>
  </conditionalFormatting>
  <conditionalFormatting sqref="H16">
    <cfRule type="expression" dxfId="55" priority="98" stopIfTrue="1">
      <formula>ISERROR($B16)</formula>
    </cfRule>
  </conditionalFormatting>
  <conditionalFormatting sqref="I8">
    <cfRule type="expression" dxfId="54" priority="92" stopIfTrue="1">
      <formula>ISERROR($B8)</formula>
    </cfRule>
  </conditionalFormatting>
  <conditionalFormatting sqref="G6:H6">
    <cfRule type="expression" dxfId="53" priority="93" stopIfTrue="1">
      <formula>ISERROR($B8)</formula>
    </cfRule>
  </conditionalFormatting>
  <conditionalFormatting sqref="G7:I7">
    <cfRule type="expression" dxfId="52" priority="94" stopIfTrue="1">
      <formula>ISERROR($B8)</formula>
    </cfRule>
  </conditionalFormatting>
  <conditionalFormatting sqref="G8">
    <cfRule type="expression" dxfId="51" priority="91" stopIfTrue="1">
      <formula>ISERROR($B8)</formula>
    </cfRule>
  </conditionalFormatting>
  <conditionalFormatting sqref="H8">
    <cfRule type="expression" dxfId="50" priority="87" stopIfTrue="1">
      <formula>ISERROR($B8)</formula>
    </cfRule>
  </conditionalFormatting>
  <conditionalFormatting sqref="G22:H22">
    <cfRule type="expression" dxfId="49" priority="82" stopIfTrue="1">
      <formula>ISERROR($B24)</formula>
    </cfRule>
  </conditionalFormatting>
  <conditionalFormatting sqref="G23:I23">
    <cfRule type="expression" dxfId="48" priority="83" stopIfTrue="1">
      <formula>ISERROR($B24)</formula>
    </cfRule>
  </conditionalFormatting>
  <conditionalFormatting sqref="I32">
    <cfRule type="expression" dxfId="47" priority="70" stopIfTrue="1">
      <formula>ISERROR($B32)</formula>
    </cfRule>
  </conditionalFormatting>
  <conditionalFormatting sqref="G30:H30">
    <cfRule type="expression" dxfId="46" priority="71" stopIfTrue="1">
      <formula>ISERROR($B32)</formula>
    </cfRule>
  </conditionalFormatting>
  <conditionalFormatting sqref="G31:I31">
    <cfRule type="expression" dxfId="45" priority="72" stopIfTrue="1">
      <formula>ISERROR($B32)</formula>
    </cfRule>
  </conditionalFormatting>
  <conditionalFormatting sqref="G32">
    <cfRule type="expression" dxfId="44" priority="69" stopIfTrue="1">
      <formula>ISERROR($B32)</formula>
    </cfRule>
  </conditionalFormatting>
  <conditionalFormatting sqref="H32">
    <cfRule type="expression" dxfId="43" priority="65" stopIfTrue="1">
      <formula>ISERROR($B32)</formula>
    </cfRule>
  </conditionalFormatting>
  <conditionalFormatting sqref="I9:I11">
    <cfRule type="expression" dxfId="42" priority="61" stopIfTrue="1">
      <formula>ISERROR($B9)</formula>
    </cfRule>
  </conditionalFormatting>
  <conditionalFormatting sqref="G9:G11">
    <cfRule type="expression" dxfId="41" priority="60" stopIfTrue="1">
      <formula>ISERROR($B9)</formula>
    </cfRule>
  </conditionalFormatting>
  <conditionalFormatting sqref="H9:H11">
    <cfRule type="expression" dxfId="40" priority="59" stopIfTrue="1">
      <formula>ISERROR($B9)</formula>
    </cfRule>
  </conditionalFormatting>
  <conditionalFormatting sqref="L14">
    <cfRule type="expression" dxfId="39" priority="55" stopIfTrue="1">
      <formula>ISERROR($B16)</formula>
    </cfRule>
  </conditionalFormatting>
  <conditionalFormatting sqref="L16">
    <cfRule type="expression" dxfId="38" priority="53" stopIfTrue="1">
      <formula>ISERROR($B16)</formula>
    </cfRule>
  </conditionalFormatting>
  <conditionalFormatting sqref="L15">
    <cfRule type="expression" dxfId="37" priority="54" stopIfTrue="1">
      <formula>ISERROR($B16)</formula>
    </cfRule>
  </conditionalFormatting>
  <conditionalFormatting sqref="L17:L19">
    <cfRule type="expression" dxfId="36" priority="52" stopIfTrue="1">
      <formula>ISERROR($B17)</formula>
    </cfRule>
  </conditionalFormatting>
  <conditionalFormatting sqref="B14:C14">
    <cfRule type="expression" dxfId="35" priority="51" stopIfTrue="1">
      <formula>ISERROR($B16)</formula>
    </cfRule>
  </conditionalFormatting>
  <conditionalFormatting sqref="B16:D16">
    <cfRule type="expression" dxfId="34" priority="49" stopIfTrue="1">
      <formula>ISERROR($B16)</formula>
    </cfRule>
  </conditionalFormatting>
  <conditionalFormatting sqref="B15:D15">
    <cfRule type="expression" dxfId="33" priority="50" stopIfTrue="1">
      <formula>ISERROR($B16)</formula>
    </cfRule>
  </conditionalFormatting>
  <conditionalFormatting sqref="B17:D19">
    <cfRule type="expression" dxfId="32" priority="48" stopIfTrue="1">
      <formula>ISERROR($B17)</formula>
    </cfRule>
  </conditionalFormatting>
  <conditionalFormatting sqref="L21:M21">
    <cfRule type="expression" dxfId="31" priority="46" stopIfTrue="1">
      <formula>ISERROR($B23)</formula>
    </cfRule>
  </conditionalFormatting>
  <conditionalFormatting sqref="M14:N14">
    <cfRule type="expression" dxfId="30" priority="34" stopIfTrue="1">
      <formula>ISERROR($B16)</formula>
    </cfRule>
  </conditionalFormatting>
  <conditionalFormatting sqref="M16:O16">
    <cfRule type="expression" dxfId="29" priority="32" stopIfTrue="1">
      <formula>ISERROR($B16)</formula>
    </cfRule>
  </conditionalFormatting>
  <conditionalFormatting sqref="M15:O15">
    <cfRule type="expression" dxfId="28" priority="33" stopIfTrue="1">
      <formula>ISERROR($B16)</formula>
    </cfRule>
  </conditionalFormatting>
  <conditionalFormatting sqref="M17:O19">
    <cfRule type="expression" dxfId="27" priority="31" stopIfTrue="1">
      <formula>ISERROR($B17)</formula>
    </cfRule>
  </conditionalFormatting>
  <conditionalFormatting sqref="B22:C22">
    <cfRule type="expression" dxfId="26" priority="30" stopIfTrue="1">
      <formula>ISERROR($B24)</formula>
    </cfRule>
  </conditionalFormatting>
  <conditionalFormatting sqref="B24:D24">
    <cfRule type="expression" dxfId="25" priority="28" stopIfTrue="1">
      <formula>ISERROR($B24)</formula>
    </cfRule>
  </conditionalFormatting>
  <conditionalFormatting sqref="B23:D23">
    <cfRule type="expression" dxfId="24" priority="29" stopIfTrue="1">
      <formula>ISERROR($B24)</formula>
    </cfRule>
  </conditionalFormatting>
  <conditionalFormatting sqref="B25:D27">
    <cfRule type="expression" dxfId="23" priority="26" stopIfTrue="1">
      <formula>ISERROR($B25)</formula>
    </cfRule>
  </conditionalFormatting>
  <conditionalFormatting sqref="L22:M22">
    <cfRule type="expression" dxfId="22" priority="25" stopIfTrue="1">
      <formula>ISERROR($B24)</formula>
    </cfRule>
  </conditionalFormatting>
  <conditionalFormatting sqref="L24:N24">
    <cfRule type="expression" dxfId="21" priority="23" stopIfTrue="1">
      <formula>ISERROR($B24)</formula>
    </cfRule>
  </conditionalFormatting>
  <conditionalFormatting sqref="L23:N23">
    <cfRule type="expression" dxfId="20" priority="24" stopIfTrue="1">
      <formula>ISERROR($B24)</formula>
    </cfRule>
  </conditionalFormatting>
  <conditionalFormatting sqref="L25:N27">
    <cfRule type="expression" dxfId="19" priority="22" stopIfTrue="1">
      <formula>ISERROR($B25)</formula>
    </cfRule>
  </conditionalFormatting>
  <conditionalFormatting sqref="B30:C30">
    <cfRule type="expression" dxfId="18" priority="21" stopIfTrue="1">
      <formula>ISERROR($B32)</formula>
    </cfRule>
  </conditionalFormatting>
  <conditionalFormatting sqref="B32:D32">
    <cfRule type="expression" dxfId="17" priority="19" stopIfTrue="1">
      <formula>ISERROR($B32)</formula>
    </cfRule>
  </conditionalFormatting>
  <conditionalFormatting sqref="B31:D31">
    <cfRule type="expression" dxfId="16" priority="20" stopIfTrue="1">
      <formula>ISERROR($B32)</formula>
    </cfRule>
  </conditionalFormatting>
  <conditionalFormatting sqref="B33:D35">
    <cfRule type="expression" dxfId="15" priority="17" stopIfTrue="1">
      <formula>ISERROR($B33)</formula>
    </cfRule>
  </conditionalFormatting>
  <conditionalFormatting sqref="I17:I19">
    <cfRule type="expression" dxfId="14" priority="16" stopIfTrue="1">
      <formula>ISERROR($B17)</formula>
    </cfRule>
  </conditionalFormatting>
  <conditionalFormatting sqref="G17:G19">
    <cfRule type="expression" dxfId="13" priority="15" stopIfTrue="1">
      <formula>ISERROR($B17)</formula>
    </cfRule>
  </conditionalFormatting>
  <conditionalFormatting sqref="H17:H19">
    <cfRule type="expression" dxfId="12" priority="14" stopIfTrue="1">
      <formula>ISERROR($B17)</formula>
    </cfRule>
  </conditionalFormatting>
  <conditionalFormatting sqref="I24">
    <cfRule type="expression" dxfId="11" priority="10" stopIfTrue="1">
      <formula>ISERROR($B24)</formula>
    </cfRule>
  </conditionalFormatting>
  <conditionalFormatting sqref="G24">
    <cfRule type="expression" dxfId="10" priority="9" stopIfTrue="1">
      <formula>ISERROR($B24)</formula>
    </cfRule>
  </conditionalFormatting>
  <conditionalFormatting sqref="H24">
    <cfRule type="expression" dxfId="9" priority="8" stopIfTrue="1">
      <formula>ISERROR($B24)</formula>
    </cfRule>
  </conditionalFormatting>
  <conditionalFormatting sqref="I25:I27">
    <cfRule type="expression" dxfId="8" priority="7" stopIfTrue="1">
      <formula>ISERROR($B25)</formula>
    </cfRule>
  </conditionalFormatting>
  <conditionalFormatting sqref="G25:G27">
    <cfRule type="expression" dxfId="7" priority="6" stopIfTrue="1">
      <formula>ISERROR($B25)</formula>
    </cfRule>
  </conditionalFormatting>
  <conditionalFormatting sqref="H25:H27">
    <cfRule type="expression" dxfId="6" priority="5" stopIfTrue="1">
      <formula>ISERROR($B25)</formula>
    </cfRule>
  </conditionalFormatting>
  <conditionalFormatting sqref="I33:I35">
    <cfRule type="expression" dxfId="5" priority="4" stopIfTrue="1">
      <formula>ISERROR($B33)</formula>
    </cfRule>
  </conditionalFormatting>
  <conditionalFormatting sqref="G33:G35">
    <cfRule type="expression" dxfId="4" priority="3" stopIfTrue="1">
      <formula>ISERROR($B33)</formula>
    </cfRule>
  </conditionalFormatting>
  <conditionalFormatting sqref="H33:H35">
    <cfRule type="expression" dxfId="3" priority="2" stopIfTrue="1">
      <formula>ISERROR($B33)</formula>
    </cfRule>
  </conditionalFormatting>
  <conditionalFormatting sqref="D8:E35">
    <cfRule type="cellIs" dxfId="2" priority="1" operator="equal">
      <formula>0</formula>
    </cfRule>
  </conditionalFormatting>
  <printOptions gridLine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C24"/>
  <sheetViews>
    <sheetView showGridLines="0" zoomScaleNormal="100" workbookViewId="0">
      <selection activeCell="AE18" sqref="AE18"/>
    </sheetView>
  </sheetViews>
  <sheetFormatPr defaultRowHeight="21" customHeight="1"/>
  <cols>
    <col min="1" max="1" width="2.7109375" style="24" customWidth="1"/>
    <col min="2" max="2" width="3.7109375" style="24" customWidth="1"/>
    <col min="3" max="3" width="4.7109375" style="24" customWidth="1"/>
    <col min="4" max="4" width="12.85546875" style="24" customWidth="1"/>
    <col min="5" max="5" width="11.42578125" style="24" customWidth="1"/>
    <col min="6" max="6" width="3.7109375" style="31" customWidth="1"/>
    <col min="7" max="7" width="1.7109375" style="24" customWidth="1"/>
    <col min="8" max="8" width="4.140625" style="32" customWidth="1"/>
    <col min="9" max="9" width="3.7109375" style="24" customWidth="1"/>
    <col min="10" max="10" width="1.7109375" style="24" customWidth="1"/>
    <col min="11" max="11" width="4.140625" style="24" customWidth="1"/>
    <col min="12" max="12" width="3.7109375" style="24" customWidth="1"/>
    <col min="13" max="13" width="1.7109375" style="24" customWidth="1"/>
    <col min="14" max="14" width="4.140625" style="24" customWidth="1"/>
    <col min="15" max="15" width="3.7109375" style="24" hidden="1" customWidth="1"/>
    <col min="16" max="16" width="1.7109375" style="24" hidden="1" customWidth="1"/>
    <col min="17" max="17" width="4.7109375" style="24" hidden="1" customWidth="1"/>
    <col min="18" max="18" width="7.85546875" style="24" customWidth="1"/>
    <col min="19" max="19" width="10.7109375" style="24" customWidth="1"/>
    <col min="20" max="20" width="3.7109375" style="24" customWidth="1"/>
    <col min="21" max="21" width="1.7109375" style="24" customWidth="1"/>
    <col min="22" max="22" width="3.5703125" style="24" customWidth="1"/>
    <col min="23" max="26" width="0" style="24" hidden="1" customWidth="1"/>
    <col min="27" max="27" width="10" style="24" customWidth="1"/>
    <col min="28" max="28" width="8.140625" style="24" customWidth="1"/>
    <col min="29" max="29" width="14.85546875" style="24" customWidth="1"/>
    <col min="30" max="30" width="2.140625" style="24" customWidth="1"/>
    <col min="31" max="31" width="15" style="24" customWidth="1"/>
    <col min="32" max="32" width="18.7109375" style="24" customWidth="1"/>
    <col min="33" max="33" width="5.7109375" style="24" customWidth="1"/>
    <col min="34" max="34" width="5.5703125" style="24" customWidth="1"/>
    <col min="35" max="35" width="5" style="24" customWidth="1"/>
    <col min="36" max="36" width="5.5703125" style="24" customWidth="1"/>
    <col min="37" max="37" width="10" style="24" customWidth="1"/>
    <col min="38" max="16384" width="9.140625" style="24"/>
  </cols>
  <sheetData>
    <row r="1" spans="2:29" ht="20.25" customHeight="1">
      <c r="B1" s="259"/>
      <c r="C1" s="259"/>
      <c r="D1" s="260" t="s">
        <v>13</v>
      </c>
      <c r="E1" s="260"/>
      <c r="F1" s="21"/>
      <c r="G1" s="22"/>
      <c r="H1" s="23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2:29" ht="12.75" customHeight="1">
      <c r="B2" s="22"/>
      <c r="C2" s="22"/>
      <c r="D2" s="22"/>
      <c r="E2" s="22"/>
      <c r="F2" s="21"/>
      <c r="G2" s="22"/>
      <c r="H2" s="23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2:29" ht="15" customHeight="1">
      <c r="B3" s="25"/>
      <c r="C3" s="82" t="s">
        <v>12</v>
      </c>
      <c r="D3" s="82" t="s">
        <v>11</v>
      </c>
      <c r="E3" s="82" t="s">
        <v>10</v>
      </c>
      <c r="F3" s="261">
        <v>1</v>
      </c>
      <c r="G3" s="261"/>
      <c r="H3" s="261"/>
      <c r="I3" s="261">
        <v>2</v>
      </c>
      <c r="J3" s="261"/>
      <c r="K3" s="261"/>
      <c r="L3" s="261">
        <v>3</v>
      </c>
      <c r="M3" s="261"/>
      <c r="N3" s="261"/>
      <c r="O3" s="283"/>
      <c r="P3" s="284"/>
      <c r="Q3" s="264"/>
      <c r="R3" s="106" t="s">
        <v>62</v>
      </c>
      <c r="S3" s="107" t="s">
        <v>9</v>
      </c>
      <c r="T3" s="264" t="s">
        <v>8</v>
      </c>
      <c r="U3" s="261"/>
      <c r="V3" s="261"/>
      <c r="W3" s="82" t="s">
        <v>7</v>
      </c>
      <c r="X3" s="82" t="s">
        <v>6</v>
      </c>
      <c r="Y3" s="82" t="s">
        <v>5</v>
      </c>
      <c r="Z3" s="82"/>
      <c r="AA3" s="81" t="s">
        <v>4</v>
      </c>
    </row>
    <row r="4" spans="2:29" ht="18" customHeight="1">
      <c r="B4" s="265">
        <v>1</v>
      </c>
      <c r="C4" s="266">
        <f>SKUPINY!B8</f>
        <v>201</v>
      </c>
      <c r="D4" s="267" t="str">
        <f>SKUPINY!C8</f>
        <v>Mezík R.</v>
      </c>
      <c r="E4" s="269" t="str">
        <f>SKUPINY!D8</f>
        <v>ŠK Altius</v>
      </c>
      <c r="F4" s="271"/>
      <c r="G4" s="271"/>
      <c r="H4" s="271"/>
      <c r="I4" s="74">
        <v>9</v>
      </c>
      <c r="J4" s="75" t="s">
        <v>3</v>
      </c>
      <c r="K4" s="76">
        <v>3</v>
      </c>
      <c r="L4" s="74">
        <v>13</v>
      </c>
      <c r="M4" s="75" t="s">
        <v>3</v>
      </c>
      <c r="N4" s="76">
        <v>0</v>
      </c>
      <c r="O4" s="74"/>
      <c r="P4" s="75"/>
      <c r="Q4" s="76"/>
      <c r="R4" s="272">
        <f>COUNT(I4,L4,O4)</f>
        <v>2</v>
      </c>
      <c r="S4" s="274">
        <f>IF(I4&gt;K4,1,0)+IF(L4&gt;N4,1,0)+IF(O4&gt;Q4,1,0)+IF(I5&gt;K5,1,0)+IF(L5&gt;N5,1,0)+IF(O5&gt;Q5,1,0)</f>
        <v>2</v>
      </c>
      <c r="T4" s="275">
        <f>SUM(I4,L4,O4)</f>
        <v>22</v>
      </c>
      <c r="U4" s="276" t="s">
        <v>3</v>
      </c>
      <c r="V4" s="277">
        <f>SUM(K4,N4,Q4)</f>
        <v>3</v>
      </c>
      <c r="W4" s="278" t="e">
        <f>S4/#REF!</f>
        <v>#REF!</v>
      </c>
      <c r="X4" s="278" t="e">
        <f>(T4-V4)/#REF!</f>
        <v>#REF!</v>
      </c>
      <c r="Y4" s="278" t="e">
        <f>T4/#REF!</f>
        <v>#REF!</v>
      </c>
      <c r="Z4" s="279" t="e">
        <f>W4*1000000+X4*1000+Y4</f>
        <v>#REF!</v>
      </c>
      <c r="AA4" s="262">
        <v>1</v>
      </c>
    </row>
    <row r="5" spans="2:29" ht="12" customHeight="1">
      <c r="B5" s="265"/>
      <c r="C5" s="266"/>
      <c r="D5" s="268"/>
      <c r="E5" s="270"/>
      <c r="F5" s="271"/>
      <c r="G5" s="271"/>
      <c r="H5" s="271"/>
      <c r="I5" s="104"/>
      <c r="J5" s="77" t="str">
        <f>IF(ISNUMBER(F7),":","")</f>
        <v/>
      </c>
      <c r="K5" s="78"/>
      <c r="L5" s="104"/>
      <c r="M5" s="77" t="str">
        <f>IF(ISNUMBER(F9),":","")</f>
        <v/>
      </c>
      <c r="N5" s="78"/>
      <c r="O5" s="105"/>
      <c r="P5" s="77"/>
      <c r="Q5" s="78"/>
      <c r="R5" s="273"/>
      <c r="S5" s="274"/>
      <c r="T5" s="275"/>
      <c r="U5" s="276"/>
      <c r="V5" s="277"/>
      <c r="W5" s="278"/>
      <c r="X5" s="278"/>
      <c r="Y5" s="278"/>
      <c r="Z5" s="279"/>
      <c r="AA5" s="263"/>
    </row>
    <row r="6" spans="2:29" ht="18" customHeight="1">
      <c r="B6" s="265">
        <v>2</v>
      </c>
      <c r="C6" s="266">
        <f>SKUPINY!B9</f>
        <v>202</v>
      </c>
      <c r="D6" s="280" t="str">
        <f>SKUPINY!C9</f>
        <v>Jankechová E.</v>
      </c>
      <c r="E6" s="281" t="str">
        <f>SKUPINY!D9</f>
        <v>OMD</v>
      </c>
      <c r="F6" s="74">
        <v>3</v>
      </c>
      <c r="G6" s="75" t="s">
        <v>3</v>
      </c>
      <c r="H6" s="76">
        <v>9</v>
      </c>
      <c r="I6" s="282"/>
      <c r="J6" s="282"/>
      <c r="K6" s="282"/>
      <c r="L6" s="199">
        <v>3</v>
      </c>
      <c r="M6" s="75" t="s">
        <v>3</v>
      </c>
      <c r="N6" s="76">
        <v>3</v>
      </c>
      <c r="O6" s="74"/>
      <c r="P6" s="75"/>
      <c r="Q6" s="76"/>
      <c r="R6" s="272">
        <f>COUNT(F6,L6,O6)</f>
        <v>2</v>
      </c>
      <c r="S6" s="274">
        <f>IF(F6&gt;H6,1,0)+IF(L6&gt;N6,1,0)+IF(O6&gt;Q6,1,0)+IF(F7&gt;H7,1,0)+IF(L7&gt;N7,1,0)+IF(O7&gt;Q7,1,0)</f>
        <v>1</v>
      </c>
      <c r="T6" s="275">
        <f>SUM(F6,I6,L6,O6)</f>
        <v>6</v>
      </c>
      <c r="U6" s="276" t="s">
        <v>3</v>
      </c>
      <c r="V6" s="277">
        <f>SUM(H6,K6,N6,Q6)</f>
        <v>12</v>
      </c>
      <c r="W6" s="278" t="e">
        <f>S6/#REF!</f>
        <v>#REF!</v>
      </c>
      <c r="X6" s="278" t="e">
        <f>(T6-V6)/#REF!</f>
        <v>#REF!</v>
      </c>
      <c r="Y6" s="278" t="e">
        <f>T6/#REF!</f>
        <v>#REF!</v>
      </c>
      <c r="Z6" s="279" t="e">
        <f>W6*1000000+X6*1000+Y6</f>
        <v>#REF!</v>
      </c>
      <c r="AA6" s="262">
        <v>2</v>
      </c>
    </row>
    <row r="7" spans="2:29" ht="12" customHeight="1">
      <c r="B7" s="265"/>
      <c r="C7" s="266"/>
      <c r="D7" s="280"/>
      <c r="E7" s="281"/>
      <c r="F7" s="79"/>
      <c r="G7" s="77" t="str">
        <f>IF(ISNUMBER(F7),":","")</f>
        <v/>
      </c>
      <c r="H7" s="78"/>
      <c r="I7" s="282"/>
      <c r="J7" s="282"/>
      <c r="K7" s="282"/>
      <c r="L7" s="104" t="s">
        <v>108</v>
      </c>
      <c r="M7" s="77" t="str">
        <f>IF(ISNUMBER(I9),":","")</f>
        <v/>
      </c>
      <c r="N7" s="78" t="str">
        <f>IF(ISNUMBER(I9),I9,"")</f>
        <v/>
      </c>
      <c r="O7" s="104"/>
      <c r="P7" s="77"/>
      <c r="Q7" s="78"/>
      <c r="R7" s="273"/>
      <c r="S7" s="274"/>
      <c r="T7" s="275"/>
      <c r="U7" s="276"/>
      <c r="V7" s="277"/>
      <c r="W7" s="278"/>
      <c r="X7" s="278"/>
      <c r="Y7" s="278"/>
      <c r="Z7" s="279"/>
      <c r="AA7" s="263"/>
    </row>
    <row r="8" spans="2:29" ht="18" customHeight="1">
      <c r="B8" s="265">
        <v>3</v>
      </c>
      <c r="C8" s="266">
        <f>SKUPINY!B10</f>
        <v>203</v>
      </c>
      <c r="D8" s="280" t="str">
        <f>SKUPINY!C10</f>
        <v>Breznay M.</v>
      </c>
      <c r="E8" s="269" t="str">
        <f>SKUPINY!D10</f>
        <v>ZOM Prešov</v>
      </c>
      <c r="F8" s="74">
        <v>0</v>
      </c>
      <c r="G8" s="75" t="s">
        <v>3</v>
      </c>
      <c r="H8" s="76">
        <v>13</v>
      </c>
      <c r="I8" s="74">
        <v>3</v>
      </c>
      <c r="J8" s="75" t="s">
        <v>3</v>
      </c>
      <c r="K8" s="200">
        <v>3</v>
      </c>
      <c r="L8" s="282"/>
      <c r="M8" s="282"/>
      <c r="N8" s="282"/>
      <c r="O8" s="74"/>
      <c r="P8" s="75"/>
      <c r="Q8" s="76"/>
      <c r="R8" s="272">
        <f>COUNT(F8,I8,O8)</f>
        <v>2</v>
      </c>
      <c r="S8" s="274">
        <f>IF(I8&gt;K8,1,0)+IF(F8&gt;H8,1,0)+IF(O8&gt;Q8,1,0)+IF(I9&gt;K9,1,0)+IF(F9&gt;H9,1,0)+IF(O9&gt;Q9,1,0)</f>
        <v>0</v>
      </c>
      <c r="T8" s="275">
        <f>SUM(F8,I8,L8,O8)</f>
        <v>3</v>
      </c>
      <c r="U8" s="276" t="s">
        <v>3</v>
      </c>
      <c r="V8" s="277">
        <f>SUM(H8,K8,N8,Q8)</f>
        <v>16</v>
      </c>
      <c r="W8" s="278" t="e">
        <f>S8/#REF!</f>
        <v>#REF!</v>
      </c>
      <c r="X8" s="278" t="e">
        <f>(T8-V8)/#REF!</f>
        <v>#REF!</v>
      </c>
      <c r="Y8" s="278" t="e">
        <f>T8/#REF!</f>
        <v>#REF!</v>
      </c>
      <c r="Z8" s="279" t="e">
        <f>W8*1000000+X8*1000+Y8</f>
        <v>#REF!</v>
      </c>
      <c r="AA8" s="262">
        <v>3</v>
      </c>
      <c r="AC8" s="24">
        <v>1</v>
      </c>
    </row>
    <row r="9" spans="2:29" ht="12" customHeight="1">
      <c r="B9" s="265"/>
      <c r="C9" s="266"/>
      <c r="D9" s="280"/>
      <c r="E9" s="270"/>
      <c r="F9" s="79"/>
      <c r="G9" s="77" t="str">
        <f>IF(ISNUMBER(F9),":","")</f>
        <v/>
      </c>
      <c r="H9" s="78"/>
      <c r="I9" s="104"/>
      <c r="J9" s="80" t="str">
        <f>IF(ISNUMBER(I9),":","")</f>
        <v/>
      </c>
      <c r="K9" s="78" t="s">
        <v>108</v>
      </c>
      <c r="L9" s="282"/>
      <c r="M9" s="282"/>
      <c r="N9" s="282"/>
      <c r="O9" s="105"/>
      <c r="P9" s="80"/>
      <c r="Q9" s="78"/>
      <c r="R9" s="273"/>
      <c r="S9" s="274"/>
      <c r="T9" s="275"/>
      <c r="U9" s="276"/>
      <c r="V9" s="277"/>
      <c r="W9" s="278"/>
      <c r="X9" s="278"/>
      <c r="Y9" s="278"/>
      <c r="Z9" s="279"/>
      <c r="AA9" s="263"/>
    </row>
    <row r="10" spans="2:29" ht="12" customHeight="1">
      <c r="B10" s="88"/>
      <c r="C10" s="89"/>
      <c r="D10" s="89"/>
      <c r="E10" s="90"/>
      <c r="F10" s="91"/>
      <c r="G10" s="92"/>
      <c r="H10" s="93"/>
      <c r="I10" s="94"/>
      <c r="J10" s="92"/>
      <c r="K10" s="93"/>
      <c r="L10" s="94"/>
      <c r="M10" s="92"/>
      <c r="N10" s="93"/>
      <c r="O10" s="95"/>
      <c r="P10" s="95"/>
      <c r="Q10" s="95"/>
      <c r="R10" s="96"/>
      <c r="S10" s="97"/>
      <c r="T10" s="98"/>
      <c r="U10" s="99"/>
      <c r="V10" s="100"/>
      <c r="W10" s="101"/>
      <c r="X10" s="101"/>
      <c r="Y10" s="101"/>
      <c r="Z10" s="102"/>
      <c r="AA10" s="103"/>
    </row>
    <row r="11" spans="2:29" ht="12" hidden="1" customHeight="1">
      <c r="B11" s="88"/>
      <c r="C11" s="89"/>
      <c r="D11" s="89"/>
      <c r="E11" s="90"/>
      <c r="F11" s="91"/>
      <c r="G11" s="92"/>
      <c r="H11" s="93"/>
      <c r="I11" s="94"/>
      <c r="J11" s="92"/>
      <c r="K11" s="93"/>
      <c r="L11" s="94"/>
      <c r="M11" s="92"/>
      <c r="N11" s="93"/>
      <c r="O11" s="95"/>
      <c r="P11" s="95"/>
      <c r="Q11" s="95"/>
      <c r="R11" s="96"/>
      <c r="S11" s="97"/>
      <c r="T11" s="98"/>
      <c r="U11" s="99"/>
      <c r="V11" s="100"/>
      <c r="W11" s="101"/>
      <c r="X11" s="101"/>
      <c r="Y11" s="101"/>
      <c r="Z11" s="102"/>
      <c r="AA11" s="103"/>
    </row>
    <row r="12" spans="2:29" ht="13.5" hidden="1" customHeight="1">
      <c r="D12" s="26"/>
      <c r="E12" s="26"/>
      <c r="F12" s="26"/>
      <c r="G12" s="26"/>
      <c r="H12" s="26"/>
      <c r="I12" s="26"/>
      <c r="J12" s="26"/>
      <c r="K12" s="28"/>
      <c r="L12" s="28"/>
      <c r="M12" s="27"/>
      <c r="N12" s="27"/>
    </row>
    <row r="13" spans="2:29" ht="15" customHeight="1">
      <c r="C13" s="110" t="s">
        <v>82</v>
      </c>
      <c r="D13" s="111"/>
      <c r="E13" s="285" t="str">
        <f>ÚDAJE!C10</f>
        <v>Martina Kinčešová</v>
      </c>
      <c r="F13" s="286"/>
      <c r="G13" s="286"/>
      <c r="H13" s="286"/>
      <c r="I13" s="286"/>
      <c r="J13" s="286"/>
      <c r="K13" s="286"/>
      <c r="L13" s="286"/>
      <c r="M13" s="286"/>
      <c r="N13" s="287"/>
      <c r="O13" s="288" t="s">
        <v>81</v>
      </c>
      <c r="P13" s="288"/>
      <c r="Q13" s="288"/>
      <c r="R13" s="292" t="s">
        <v>81</v>
      </c>
      <c r="S13" s="293"/>
      <c r="T13" s="289">
        <f>ÚDAJE!C11</f>
        <v>44464</v>
      </c>
      <c r="U13" s="290"/>
      <c r="V13" s="290"/>
      <c r="W13" s="290"/>
      <c r="X13" s="290"/>
      <c r="Y13" s="290"/>
      <c r="Z13" s="290"/>
      <c r="AA13" s="291"/>
    </row>
    <row r="14" spans="2:29" ht="13.5" customHeight="1">
      <c r="D14" s="26"/>
      <c r="E14" s="26"/>
      <c r="F14" s="26"/>
      <c r="G14" s="26"/>
      <c r="H14" s="26"/>
      <c r="I14" s="26"/>
      <c r="J14" s="26"/>
      <c r="K14" s="28"/>
      <c r="L14" s="28"/>
      <c r="M14" s="27"/>
      <c r="N14" s="27"/>
    </row>
    <row r="15" spans="2:29" ht="13.5" customHeight="1">
      <c r="D15" s="26"/>
      <c r="E15" s="26"/>
      <c r="F15" s="26"/>
      <c r="G15" s="26"/>
      <c r="H15" s="26"/>
      <c r="I15" s="26"/>
      <c r="J15" s="26"/>
      <c r="K15" s="28"/>
      <c r="L15" s="28"/>
      <c r="M15" s="27"/>
      <c r="N15" s="27"/>
    </row>
    <row r="16" spans="2:29" ht="12.75" customHeight="1">
      <c r="B16" s="83"/>
      <c r="C16" s="84"/>
      <c r="D16" s="294" t="s">
        <v>2</v>
      </c>
      <c r="E16" s="294"/>
      <c r="F16" s="294"/>
      <c r="G16" s="294"/>
      <c r="H16" s="294"/>
      <c r="I16" s="294"/>
      <c r="J16" s="294"/>
      <c r="K16" s="294"/>
      <c r="L16" s="294"/>
      <c r="M16" s="295"/>
      <c r="N16" s="29"/>
      <c r="O16" s="300" t="s">
        <v>1</v>
      </c>
      <c r="P16" s="300"/>
      <c r="Q16" s="300"/>
      <c r="R16" s="300"/>
      <c r="S16" s="300"/>
      <c r="T16" s="301">
        <f>IF(ISNUMBER(ÚDAJE!D8),ÚDAJE!D8,"")</f>
        <v>2</v>
      </c>
      <c r="U16" s="301"/>
      <c r="V16" s="301"/>
      <c r="W16" s="301"/>
      <c r="X16" s="301"/>
      <c r="Y16" s="301"/>
      <c r="Z16" s="301"/>
      <c r="AA16" s="301"/>
      <c r="AB16" s="72"/>
    </row>
    <row r="17" spans="2:28" ht="12.75" customHeight="1">
      <c r="B17" s="85"/>
      <c r="C17" s="27"/>
      <c r="D17" s="296"/>
      <c r="E17" s="296"/>
      <c r="F17" s="296"/>
      <c r="G17" s="296"/>
      <c r="H17" s="296"/>
      <c r="I17" s="296"/>
      <c r="J17" s="296"/>
      <c r="K17" s="296"/>
      <c r="L17" s="296"/>
      <c r="M17" s="297"/>
      <c r="N17" s="29"/>
      <c r="O17" s="300"/>
      <c r="P17" s="300"/>
      <c r="Q17" s="300"/>
      <c r="R17" s="300"/>
      <c r="S17" s="300"/>
      <c r="T17" s="301"/>
      <c r="U17" s="301"/>
      <c r="V17" s="301"/>
      <c r="W17" s="301"/>
      <c r="X17" s="301"/>
      <c r="Y17" s="301"/>
      <c r="Z17" s="301"/>
      <c r="AA17" s="301"/>
    </row>
    <row r="18" spans="2:28" ht="12.75" customHeight="1">
      <c r="B18" s="85"/>
      <c r="C18" s="27"/>
      <c r="D18" s="296"/>
      <c r="E18" s="296"/>
      <c r="F18" s="296"/>
      <c r="G18" s="296"/>
      <c r="H18" s="296"/>
      <c r="I18" s="296"/>
      <c r="J18" s="296"/>
      <c r="K18" s="296"/>
      <c r="L18" s="296"/>
      <c r="M18" s="297"/>
      <c r="N18" s="29"/>
      <c r="O18" s="300"/>
      <c r="P18" s="300"/>
      <c r="Q18" s="300"/>
      <c r="R18" s="300"/>
      <c r="S18" s="300"/>
      <c r="T18" s="301"/>
      <c r="U18" s="301"/>
      <c r="V18" s="301"/>
      <c r="W18" s="301"/>
      <c r="X18" s="301"/>
      <c r="Y18" s="301"/>
      <c r="Z18" s="301"/>
      <c r="AA18" s="301"/>
    </row>
    <row r="19" spans="2:28" ht="12.75" customHeight="1">
      <c r="B19" s="85"/>
      <c r="C19" s="27"/>
      <c r="D19" s="296"/>
      <c r="E19" s="296"/>
      <c r="F19" s="296"/>
      <c r="G19" s="296"/>
      <c r="H19" s="296"/>
      <c r="I19" s="296"/>
      <c r="J19" s="296"/>
      <c r="K19" s="296"/>
      <c r="L19" s="296"/>
      <c r="M19" s="297"/>
      <c r="N19" s="29"/>
      <c r="O19" s="300"/>
      <c r="P19" s="300"/>
      <c r="Q19" s="300"/>
      <c r="R19" s="300"/>
      <c r="S19" s="300"/>
      <c r="T19" s="301"/>
      <c r="U19" s="301"/>
      <c r="V19" s="301"/>
      <c r="W19" s="301"/>
      <c r="X19" s="301"/>
      <c r="Y19" s="301"/>
      <c r="Z19" s="301"/>
      <c r="AA19" s="301"/>
    </row>
    <row r="20" spans="2:28" ht="12.75" customHeight="1">
      <c r="B20" s="85"/>
      <c r="C20" s="27"/>
      <c r="D20" s="296"/>
      <c r="E20" s="296"/>
      <c r="F20" s="296"/>
      <c r="G20" s="296"/>
      <c r="H20" s="296"/>
      <c r="I20" s="296"/>
      <c r="J20" s="296"/>
      <c r="K20" s="296"/>
      <c r="L20" s="296"/>
      <c r="M20" s="297"/>
      <c r="N20" s="29"/>
      <c r="O20" s="300"/>
      <c r="P20" s="300"/>
      <c r="Q20" s="300"/>
      <c r="R20" s="300"/>
      <c r="S20" s="300"/>
      <c r="T20" s="301"/>
      <c r="U20" s="301"/>
      <c r="V20" s="301"/>
      <c r="W20" s="301"/>
      <c r="X20" s="301"/>
      <c r="Y20" s="301"/>
      <c r="Z20" s="301"/>
      <c r="AA20" s="301"/>
    </row>
    <row r="21" spans="2:28" ht="12.75" customHeight="1">
      <c r="B21" s="85"/>
      <c r="C21" s="27"/>
      <c r="D21" s="296"/>
      <c r="E21" s="296"/>
      <c r="F21" s="296"/>
      <c r="G21" s="296"/>
      <c r="H21" s="296"/>
      <c r="I21" s="296"/>
      <c r="J21" s="296"/>
      <c r="K21" s="296"/>
      <c r="L21" s="296"/>
      <c r="M21" s="297"/>
      <c r="N21" s="29"/>
      <c r="O21" s="300"/>
      <c r="P21" s="300"/>
      <c r="Q21" s="300"/>
      <c r="R21" s="300"/>
      <c r="S21" s="300"/>
      <c r="T21" s="301"/>
      <c r="U21" s="301"/>
      <c r="V21" s="301"/>
      <c r="W21" s="301"/>
      <c r="X21" s="301"/>
      <c r="Y21" s="301"/>
      <c r="Z21" s="301"/>
      <c r="AA21" s="301"/>
      <c r="AB21" s="73"/>
    </row>
    <row r="22" spans="2:28" ht="12.75" customHeight="1">
      <c r="B22" s="85"/>
      <c r="C22" s="27"/>
      <c r="D22" s="296"/>
      <c r="E22" s="296"/>
      <c r="F22" s="296"/>
      <c r="G22" s="296"/>
      <c r="H22" s="296"/>
      <c r="I22" s="296"/>
      <c r="J22" s="296"/>
      <c r="K22" s="296"/>
      <c r="L22" s="296"/>
      <c r="M22" s="297"/>
      <c r="N22" s="29"/>
      <c r="O22" s="300"/>
      <c r="P22" s="300"/>
      <c r="Q22" s="300"/>
      <c r="R22" s="300"/>
      <c r="S22" s="300"/>
      <c r="T22" s="301"/>
      <c r="U22" s="301"/>
      <c r="V22" s="301"/>
      <c r="W22" s="301"/>
      <c r="X22" s="301"/>
      <c r="Y22" s="301"/>
      <c r="Z22" s="301"/>
      <c r="AA22" s="301"/>
    </row>
    <row r="23" spans="2:28" ht="12.75" customHeight="1">
      <c r="B23" s="85"/>
      <c r="C23" s="27"/>
      <c r="D23" s="296"/>
      <c r="E23" s="296"/>
      <c r="F23" s="296"/>
      <c r="G23" s="296"/>
      <c r="H23" s="296"/>
      <c r="I23" s="296"/>
      <c r="J23" s="296"/>
      <c r="K23" s="296"/>
      <c r="L23" s="296"/>
      <c r="M23" s="297"/>
      <c r="N23" s="29"/>
      <c r="O23" s="300"/>
      <c r="P23" s="300"/>
      <c r="Q23" s="300"/>
      <c r="R23" s="300"/>
      <c r="S23" s="300"/>
      <c r="T23" s="301"/>
      <c r="U23" s="301"/>
      <c r="V23" s="301"/>
      <c r="W23" s="301"/>
      <c r="X23" s="301"/>
      <c r="Y23" s="301"/>
      <c r="Z23" s="301"/>
      <c r="AA23" s="301"/>
    </row>
    <row r="24" spans="2:28" ht="12.75" customHeight="1">
      <c r="B24" s="86"/>
      <c r="C24" s="87"/>
      <c r="D24" s="298"/>
      <c r="E24" s="298"/>
      <c r="F24" s="298"/>
      <c r="G24" s="298"/>
      <c r="H24" s="298"/>
      <c r="I24" s="298"/>
      <c r="J24" s="298"/>
      <c r="K24" s="298"/>
      <c r="L24" s="298"/>
      <c r="M24" s="299"/>
      <c r="N24" s="30"/>
      <c r="O24" s="302" t="s">
        <v>0</v>
      </c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60">
    <mergeCell ref="E13:N13"/>
    <mergeCell ref="O13:Q13"/>
    <mergeCell ref="T13:AA13"/>
    <mergeCell ref="R13:S13"/>
    <mergeCell ref="D16:M24"/>
    <mergeCell ref="O16:S23"/>
    <mergeCell ref="T16:AA23"/>
    <mergeCell ref="O24:AA24"/>
    <mergeCell ref="O3:Q3"/>
    <mergeCell ref="Z8:Z9"/>
    <mergeCell ref="AA8:AA9"/>
    <mergeCell ref="T8:T9"/>
    <mergeCell ref="U8:U9"/>
    <mergeCell ref="V8:V9"/>
    <mergeCell ref="W8:W9"/>
    <mergeCell ref="X8:X9"/>
    <mergeCell ref="Y8:Y9"/>
    <mergeCell ref="Y6:Y7"/>
    <mergeCell ref="Z6:Z7"/>
    <mergeCell ref="AA6:AA7"/>
    <mergeCell ref="R8:R9"/>
    <mergeCell ref="S8:S9"/>
    <mergeCell ref="S6:S7"/>
    <mergeCell ref="T6:T7"/>
    <mergeCell ref="B8:B9"/>
    <mergeCell ref="C8:C9"/>
    <mergeCell ref="D8:D9"/>
    <mergeCell ref="E8:E9"/>
    <mergeCell ref="L8:N9"/>
    <mergeCell ref="U6:U7"/>
    <mergeCell ref="V6:V7"/>
    <mergeCell ref="W6:W7"/>
    <mergeCell ref="X6:X7"/>
    <mergeCell ref="B6:B7"/>
    <mergeCell ref="C6:C7"/>
    <mergeCell ref="D6:D7"/>
    <mergeCell ref="E6:E7"/>
    <mergeCell ref="I6:K7"/>
    <mergeCell ref="R6:R7"/>
    <mergeCell ref="AA4:AA5"/>
    <mergeCell ref="T3:V3"/>
    <mergeCell ref="B4:B5"/>
    <mergeCell ref="C4:C5"/>
    <mergeCell ref="D4:D5"/>
    <mergeCell ref="E4:E5"/>
    <mergeCell ref="F4:H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B1:C1"/>
    <mergeCell ref="D1:E1"/>
    <mergeCell ref="F3:H3"/>
    <mergeCell ref="I3:K3"/>
    <mergeCell ref="L3:N3"/>
  </mergeCells>
  <conditionalFormatting sqref="E4:E11 R4:V7 R10:V11 R8:R9 T8:V9">
    <cfRule type="cellIs" dxfId="1" priority="3" operator="equal">
      <formula>0</formula>
    </cfRule>
  </conditionalFormatting>
  <printOptions horizontalCentered="1" verticalCentered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Footer>&amp;R&amp;D; &amp;T</oddFooter>
  </headerFooter>
  <ignoredErrors>
    <ignoredError sqref="T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A23"/>
  <sheetViews>
    <sheetView showGridLines="0" zoomScaleNormal="100" workbookViewId="0">
      <selection activeCell="AC11" sqref="AC11"/>
    </sheetView>
  </sheetViews>
  <sheetFormatPr defaultRowHeight="21" customHeight="1"/>
  <cols>
    <col min="1" max="1" width="2.7109375" style="24" customWidth="1"/>
    <col min="2" max="2" width="3.7109375" style="24" customWidth="1"/>
    <col min="3" max="3" width="4.7109375" style="24" customWidth="1"/>
    <col min="4" max="4" width="12.85546875" style="24" customWidth="1"/>
    <col min="5" max="5" width="11.42578125" style="24" customWidth="1"/>
    <col min="6" max="6" width="3.7109375" style="31" customWidth="1"/>
    <col min="7" max="7" width="1.7109375" style="24" customWidth="1"/>
    <col min="8" max="8" width="4.140625" style="32" customWidth="1"/>
    <col min="9" max="9" width="3.7109375" style="24" customWidth="1"/>
    <col min="10" max="10" width="1.7109375" style="24" customWidth="1"/>
    <col min="11" max="11" width="4.140625" style="24" customWidth="1"/>
    <col min="12" max="12" width="3.7109375" style="24" customWidth="1"/>
    <col min="13" max="13" width="1.7109375" style="24" customWidth="1"/>
    <col min="14" max="14" width="4.140625" style="24" customWidth="1"/>
    <col min="15" max="15" width="3.7109375" style="24" customWidth="1"/>
    <col min="16" max="16" width="1.7109375" style="24" customWidth="1"/>
    <col min="17" max="17" width="4.140625" style="24" customWidth="1"/>
    <col min="18" max="18" width="7.85546875" style="24" customWidth="1"/>
    <col min="19" max="19" width="10.7109375" style="24" customWidth="1"/>
    <col min="20" max="20" width="3.7109375" style="24" customWidth="1"/>
    <col min="21" max="21" width="1.7109375" style="24" customWidth="1"/>
    <col min="22" max="22" width="3.5703125" style="24" customWidth="1"/>
    <col min="23" max="26" width="0" style="24" hidden="1" customWidth="1"/>
    <col min="27" max="27" width="10" style="24" customWidth="1"/>
    <col min="28" max="28" width="8.140625" style="24" customWidth="1"/>
    <col min="29" max="29" width="14.85546875" style="24" customWidth="1"/>
    <col min="30" max="30" width="2.140625" style="24" customWidth="1"/>
    <col min="31" max="31" width="15" style="24" customWidth="1"/>
    <col min="32" max="32" width="18.7109375" style="24" customWidth="1"/>
    <col min="33" max="33" width="5.7109375" style="24" customWidth="1"/>
    <col min="34" max="34" width="5.5703125" style="24" customWidth="1"/>
    <col min="35" max="35" width="5" style="24" customWidth="1"/>
    <col min="36" max="36" width="5.5703125" style="24" customWidth="1"/>
    <col min="37" max="37" width="10" style="24" customWidth="1"/>
    <col min="38" max="16384" width="9.140625" style="24"/>
  </cols>
  <sheetData>
    <row r="1" spans="2:27" ht="20.25" customHeight="1">
      <c r="B1" s="259"/>
      <c r="C1" s="259"/>
      <c r="D1" s="260" t="s">
        <v>53</v>
      </c>
      <c r="E1" s="260"/>
      <c r="F1" s="21"/>
      <c r="G1" s="22"/>
      <c r="H1" s="23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2:27" ht="12.75" customHeight="1">
      <c r="B2" s="22"/>
      <c r="C2" s="22"/>
      <c r="D2" s="22"/>
      <c r="E2" s="22"/>
      <c r="F2" s="21"/>
      <c r="G2" s="22"/>
      <c r="H2" s="23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2:27" ht="15" customHeight="1">
      <c r="B3" s="25"/>
      <c r="C3" s="112" t="s">
        <v>12</v>
      </c>
      <c r="D3" s="112" t="s">
        <v>11</v>
      </c>
      <c r="E3" s="112" t="s">
        <v>10</v>
      </c>
      <c r="F3" s="261">
        <v>1</v>
      </c>
      <c r="G3" s="261"/>
      <c r="H3" s="261"/>
      <c r="I3" s="261">
        <v>2</v>
      </c>
      <c r="J3" s="261"/>
      <c r="K3" s="261"/>
      <c r="L3" s="261">
        <v>3</v>
      </c>
      <c r="M3" s="261"/>
      <c r="N3" s="261"/>
      <c r="O3" s="261">
        <v>4</v>
      </c>
      <c r="P3" s="261"/>
      <c r="Q3" s="261"/>
      <c r="R3" s="113" t="s">
        <v>62</v>
      </c>
      <c r="S3" s="107" t="s">
        <v>9</v>
      </c>
      <c r="T3" s="264" t="s">
        <v>8</v>
      </c>
      <c r="U3" s="261"/>
      <c r="V3" s="261"/>
      <c r="W3" s="112" t="s">
        <v>7</v>
      </c>
      <c r="X3" s="112" t="s">
        <v>6</v>
      </c>
      <c r="Y3" s="112" t="s">
        <v>5</v>
      </c>
      <c r="Z3" s="112"/>
      <c r="AA3" s="81" t="s">
        <v>4</v>
      </c>
    </row>
    <row r="4" spans="2:27" ht="18" customHeight="1">
      <c r="B4" s="309">
        <v>1</v>
      </c>
      <c r="C4" s="266">
        <f>SKUPINY!B16</f>
        <v>205</v>
      </c>
      <c r="D4" s="305" t="str">
        <f>SKUPINY!C16</f>
        <v>Kurilák R.</v>
      </c>
      <c r="E4" s="281" t="str">
        <f>SKUPINY!D16</f>
        <v>ZOM Prešov</v>
      </c>
      <c r="F4" s="310"/>
      <c r="G4" s="310"/>
      <c r="H4" s="310"/>
      <c r="I4" s="74"/>
      <c r="J4" s="75" t="s">
        <v>3</v>
      </c>
      <c r="K4" s="76"/>
      <c r="L4" s="74">
        <v>5</v>
      </c>
      <c r="M4" s="75" t="s">
        <v>3</v>
      </c>
      <c r="N4" s="76">
        <v>0</v>
      </c>
      <c r="O4" s="74">
        <v>10</v>
      </c>
      <c r="P4" s="75" t="s">
        <v>3</v>
      </c>
      <c r="Q4" s="76">
        <v>1</v>
      </c>
      <c r="R4" s="272">
        <f>COUNT(I4,L4,O4)</f>
        <v>2</v>
      </c>
      <c r="S4" s="274">
        <f>IF(I4&gt;K4,1,0)+IF(L4&gt;N4,1,0)+IF(O4&gt;Q4,1,0)+IF(I5&gt;K5,1,0)+IF(L5&gt;N5,1,0)+IF(O5&gt;Q5,1,0)</f>
        <v>2</v>
      </c>
      <c r="T4" s="275">
        <f>SUM(I4,L4,O4)</f>
        <v>15</v>
      </c>
      <c r="U4" s="276" t="s">
        <v>3</v>
      </c>
      <c r="V4" s="277">
        <f>SUM(K4,N4,Q4)</f>
        <v>1</v>
      </c>
      <c r="W4" s="308" t="e">
        <f>S4/$D$11</f>
        <v>#DIV/0!</v>
      </c>
      <c r="X4" s="308" t="e">
        <f>(T4-V4)/$D$11</f>
        <v>#DIV/0!</v>
      </c>
      <c r="Y4" s="308" t="e">
        <f>T4/$D$11</f>
        <v>#DIV/0!</v>
      </c>
      <c r="Z4" s="307" t="e">
        <f>W4*1000000+X4*1000+Y4</f>
        <v>#DIV/0!</v>
      </c>
      <c r="AA4" s="303">
        <v>1</v>
      </c>
    </row>
    <row r="5" spans="2:27" ht="12" customHeight="1">
      <c r="B5" s="309"/>
      <c r="C5" s="266"/>
      <c r="D5" s="305"/>
      <c r="E5" s="281"/>
      <c r="F5" s="310"/>
      <c r="G5" s="310"/>
      <c r="H5" s="310"/>
      <c r="I5" s="114"/>
      <c r="J5" s="77" t="str">
        <f>IF(ISNUMBER(F7),":","")</f>
        <v/>
      </c>
      <c r="K5" s="78"/>
      <c r="L5" s="114" t="str">
        <f>IF(ISNUMBER(H9),H9,"")</f>
        <v/>
      </c>
      <c r="M5" s="77" t="str">
        <f>IF(ISNUMBER(F9),":","")</f>
        <v/>
      </c>
      <c r="N5" s="78" t="str">
        <f>IF(ISNUMBER(F9),F9,"")</f>
        <v/>
      </c>
      <c r="O5" s="114"/>
      <c r="P5" s="77" t="str">
        <f>IF(ISNUMBER(L7),":","")</f>
        <v/>
      </c>
      <c r="Q5" s="78" t="str">
        <f>IF(ISNUMBER(L7),L7,"")</f>
        <v/>
      </c>
      <c r="R5" s="273"/>
      <c r="S5" s="274"/>
      <c r="T5" s="275"/>
      <c r="U5" s="276"/>
      <c r="V5" s="277"/>
      <c r="W5" s="308"/>
      <c r="X5" s="308"/>
      <c r="Y5" s="308"/>
      <c r="Z5" s="307"/>
      <c r="AA5" s="304"/>
    </row>
    <row r="6" spans="2:27" ht="18" customHeight="1">
      <c r="B6" s="309">
        <v>2</v>
      </c>
      <c r="C6" s="266">
        <f>SKUPINY!B17</f>
        <v>206</v>
      </c>
      <c r="D6" s="305" t="str">
        <f>SKUPINY!C17</f>
        <v>Kudláčová K.</v>
      </c>
      <c r="E6" s="281" t="str">
        <f>SKUPINY!D17</f>
        <v>ZOM Prešov</v>
      </c>
      <c r="F6" s="74"/>
      <c r="G6" s="75" t="s">
        <v>3</v>
      </c>
      <c r="H6" s="76"/>
      <c r="I6" s="306"/>
      <c r="J6" s="306"/>
      <c r="K6" s="306"/>
      <c r="L6" s="74"/>
      <c r="M6" s="75" t="s">
        <v>3</v>
      </c>
      <c r="N6" s="76"/>
      <c r="O6" s="74"/>
      <c r="P6" s="75" t="s">
        <v>3</v>
      </c>
      <c r="Q6" s="76"/>
      <c r="R6" s="272"/>
      <c r="S6" s="274"/>
      <c r="T6" s="275"/>
      <c r="U6" s="276" t="s">
        <v>3</v>
      </c>
      <c r="V6" s="277"/>
      <c r="W6" s="308" t="e">
        <f>S6/$D$11</f>
        <v>#DIV/0!</v>
      </c>
      <c r="X6" s="308" t="e">
        <f>(T6-V6)/$D$11</f>
        <v>#DIV/0!</v>
      </c>
      <c r="Y6" s="308" t="e">
        <f>T6/$D$11</f>
        <v>#DIV/0!</v>
      </c>
      <c r="Z6" s="307" t="e">
        <f>W6*1000000+X6*1000+Y6</f>
        <v>#DIV/0!</v>
      </c>
      <c r="AA6" s="303" t="s">
        <v>109</v>
      </c>
    </row>
    <row r="7" spans="2:27" ht="12" customHeight="1">
      <c r="B7" s="309"/>
      <c r="C7" s="266"/>
      <c r="D7" s="305"/>
      <c r="E7" s="281"/>
      <c r="F7" s="79"/>
      <c r="G7" s="77" t="str">
        <f>IF(ISNUMBER(F7),":","")</f>
        <v/>
      </c>
      <c r="H7" s="78"/>
      <c r="I7" s="306"/>
      <c r="J7" s="306"/>
      <c r="K7" s="306"/>
      <c r="L7" s="114" t="str">
        <f>IF(ISNUMBER(K9),K9,"")</f>
        <v/>
      </c>
      <c r="M7" s="77" t="str">
        <f>IF(ISNUMBER(I9),":","")</f>
        <v/>
      </c>
      <c r="N7" s="78" t="str">
        <f>IF(ISNUMBER(I9),I9,"")</f>
        <v/>
      </c>
      <c r="O7" s="114" t="str">
        <f>IF(ISNUMBER(N9),N9,"")</f>
        <v/>
      </c>
      <c r="P7" s="77" t="str">
        <f>IF(ISNUMBER(L9),":","")</f>
        <v/>
      </c>
      <c r="Q7" s="78" t="str">
        <f>IF(ISNUMBER(L9),L9,"")</f>
        <v/>
      </c>
      <c r="R7" s="273"/>
      <c r="S7" s="274"/>
      <c r="T7" s="275"/>
      <c r="U7" s="276"/>
      <c r="V7" s="277"/>
      <c r="W7" s="308"/>
      <c r="X7" s="308"/>
      <c r="Y7" s="308"/>
      <c r="Z7" s="307"/>
      <c r="AA7" s="304"/>
    </row>
    <row r="8" spans="2:27" ht="18" customHeight="1">
      <c r="B8" s="309">
        <v>3</v>
      </c>
      <c r="C8" s="266">
        <f>SKUPINY!B18</f>
        <v>207</v>
      </c>
      <c r="D8" s="305" t="str">
        <f>SKUPINY!C18</f>
        <v>Riečičiar A.</v>
      </c>
      <c r="E8" s="281" t="str">
        <f>SKUPINY!D18</f>
        <v>ŠK Altius</v>
      </c>
      <c r="F8" s="74">
        <v>0</v>
      </c>
      <c r="G8" s="75" t="s">
        <v>3</v>
      </c>
      <c r="H8" s="76">
        <v>5</v>
      </c>
      <c r="I8" s="74"/>
      <c r="J8" s="75" t="s">
        <v>3</v>
      </c>
      <c r="K8" s="76"/>
      <c r="L8" s="306"/>
      <c r="M8" s="306"/>
      <c r="N8" s="306"/>
      <c r="O8" s="74">
        <v>5</v>
      </c>
      <c r="P8" s="75" t="s">
        <v>3</v>
      </c>
      <c r="Q8" s="76">
        <v>1</v>
      </c>
      <c r="R8" s="272">
        <f>COUNT(F8,I8,O8)</f>
        <v>2</v>
      </c>
      <c r="S8" s="274">
        <f>IF(I8&gt;K8,1,0)+IF(F8&gt;H8,1,0)+IF(O8&gt;Q8,1,0)+IF(I9&gt;K9,1,0)+IF(F9&gt;H9,1,0)+IF(O9&gt;Q9,1,0)</f>
        <v>1</v>
      </c>
      <c r="T8" s="275">
        <f>SUM(F8,I8,L8,O8)</f>
        <v>5</v>
      </c>
      <c r="U8" s="276" t="s">
        <v>3</v>
      </c>
      <c r="V8" s="277">
        <f>SUM(H8,K8,N8,Q8)</f>
        <v>6</v>
      </c>
      <c r="W8" s="308" t="e">
        <f>S8/$D$11</f>
        <v>#DIV/0!</v>
      </c>
      <c r="X8" s="308" t="e">
        <f>(T8-V8)/$D$11</f>
        <v>#DIV/0!</v>
      </c>
      <c r="Y8" s="308" t="e">
        <f>T8/$D$11</f>
        <v>#DIV/0!</v>
      </c>
      <c r="Z8" s="307" t="e">
        <f>W8*1000000+X8*1000+Y8</f>
        <v>#DIV/0!</v>
      </c>
      <c r="AA8" s="303">
        <v>2</v>
      </c>
    </row>
    <row r="9" spans="2:27" ht="12" customHeight="1">
      <c r="B9" s="309"/>
      <c r="C9" s="266"/>
      <c r="D9" s="305"/>
      <c r="E9" s="281"/>
      <c r="F9" s="79"/>
      <c r="G9" s="77" t="str">
        <f>IF(ISNUMBER(F9),":","")</f>
        <v/>
      </c>
      <c r="H9" s="78"/>
      <c r="I9" s="114"/>
      <c r="J9" s="77" t="str">
        <f>IF(ISNUMBER(I9),":","")</f>
        <v/>
      </c>
      <c r="K9" s="78"/>
      <c r="L9" s="306"/>
      <c r="M9" s="306"/>
      <c r="N9" s="306"/>
      <c r="O9" s="114" t="str">
        <f>IF(ISNUMBER(N11),N11,"")</f>
        <v/>
      </c>
      <c r="P9" s="77" t="str">
        <f>IF(ISNUMBER(L11),":","")</f>
        <v/>
      </c>
      <c r="Q9" s="78" t="str">
        <f>IF(ISNUMBER(L11),L11,"")</f>
        <v/>
      </c>
      <c r="R9" s="273"/>
      <c r="S9" s="274"/>
      <c r="T9" s="275"/>
      <c r="U9" s="276"/>
      <c r="V9" s="277"/>
      <c r="W9" s="308"/>
      <c r="X9" s="308"/>
      <c r="Y9" s="308"/>
      <c r="Z9" s="307"/>
      <c r="AA9" s="304"/>
    </row>
    <row r="10" spans="2:27" ht="18" customHeight="1">
      <c r="B10" s="309">
        <v>4</v>
      </c>
      <c r="C10" s="266">
        <f>SKUPINY!B19</f>
        <v>208</v>
      </c>
      <c r="D10" s="305" t="str">
        <f>SKUPINY!C19</f>
        <v>Melicharová N.</v>
      </c>
      <c r="E10" s="281" t="str">
        <f>SKUPINY!D19</f>
        <v>ŠK Altius</v>
      </c>
      <c r="F10" s="74">
        <v>1</v>
      </c>
      <c r="G10" s="75" t="s">
        <v>3</v>
      </c>
      <c r="H10" s="76">
        <v>10</v>
      </c>
      <c r="I10" s="74"/>
      <c r="J10" s="75" t="s">
        <v>3</v>
      </c>
      <c r="K10" s="76"/>
      <c r="L10" s="74">
        <v>1</v>
      </c>
      <c r="M10" s="75" t="s">
        <v>3</v>
      </c>
      <c r="N10" s="76">
        <v>5</v>
      </c>
      <c r="O10" s="306"/>
      <c r="P10" s="306"/>
      <c r="Q10" s="306"/>
      <c r="R10" s="272">
        <f>COUNT(F10,I10,L10)</f>
        <v>2</v>
      </c>
      <c r="S10" s="274">
        <f>IF(I10&gt;K10,1,0)+IF(L10&gt;N10,1,0)+IF(F10&gt;H10,1,0)+IF(I11&gt;K11,1,0)+IF(L11&gt;N11,1,0)+IF(F11&gt;H11,1,0)</f>
        <v>0</v>
      </c>
      <c r="T10" s="275">
        <f>SUM(F10,I10,L10,O10)</f>
        <v>2</v>
      </c>
      <c r="U10" s="276" t="s">
        <v>3</v>
      </c>
      <c r="V10" s="277">
        <f>SUM(H10,K10,N10,Q10)</f>
        <v>15</v>
      </c>
      <c r="W10" s="308" t="e">
        <f>S10/$D$11</f>
        <v>#DIV/0!</v>
      </c>
      <c r="X10" s="308" t="e">
        <f>(T10-V10)/$D$11</f>
        <v>#DIV/0!</v>
      </c>
      <c r="Y10" s="308" t="e">
        <f>T10/$D$11</f>
        <v>#DIV/0!</v>
      </c>
      <c r="Z10" s="307" t="e">
        <f>W10*1000000+X10*1000+Y10</f>
        <v>#DIV/0!</v>
      </c>
      <c r="AA10" s="303">
        <v>3</v>
      </c>
    </row>
    <row r="11" spans="2:27" ht="12" customHeight="1">
      <c r="B11" s="309"/>
      <c r="C11" s="266"/>
      <c r="D11" s="305"/>
      <c r="E11" s="281"/>
      <c r="F11" s="79"/>
      <c r="G11" s="77" t="str">
        <f>IF(ISNUMBER(F11),":","")</f>
        <v/>
      </c>
      <c r="H11" s="78"/>
      <c r="I11" s="114"/>
      <c r="J11" s="77" t="str">
        <f>IF(ISNUMBER(I11),":","")</f>
        <v/>
      </c>
      <c r="K11" s="78"/>
      <c r="L11" s="114"/>
      <c r="M11" s="77" t="str">
        <f>IF(ISNUMBER(L11),":","")</f>
        <v/>
      </c>
      <c r="N11" s="78"/>
      <c r="O11" s="306"/>
      <c r="P11" s="306"/>
      <c r="Q11" s="306"/>
      <c r="R11" s="273"/>
      <c r="S11" s="274"/>
      <c r="T11" s="275"/>
      <c r="U11" s="276"/>
      <c r="V11" s="277"/>
      <c r="W11" s="308"/>
      <c r="X11" s="308"/>
      <c r="Y11" s="308"/>
      <c r="Z11" s="307"/>
      <c r="AA11" s="304"/>
    </row>
    <row r="12" spans="2:27" ht="12.75" customHeight="1">
      <c r="D12" s="26"/>
      <c r="E12" s="26"/>
      <c r="F12" s="26"/>
      <c r="G12" s="26"/>
      <c r="H12" s="26"/>
      <c r="I12" s="26"/>
      <c r="J12" s="26"/>
      <c r="K12" s="28"/>
      <c r="L12" s="28"/>
      <c r="M12" s="27"/>
      <c r="N12" s="27"/>
    </row>
    <row r="13" spans="2:27" ht="15" customHeight="1">
      <c r="C13" s="110" t="s">
        <v>82</v>
      </c>
      <c r="D13" s="111"/>
      <c r="E13" s="285" t="str">
        <f>ÚDAJE!C10</f>
        <v>Martina Kinčešová</v>
      </c>
      <c r="F13" s="286"/>
      <c r="G13" s="286"/>
      <c r="H13" s="286"/>
      <c r="I13" s="286"/>
      <c r="J13" s="286"/>
      <c r="K13" s="286"/>
      <c r="L13" s="286"/>
      <c r="M13" s="286"/>
      <c r="N13" s="287"/>
      <c r="O13" s="288" t="s">
        <v>81</v>
      </c>
      <c r="P13" s="288"/>
      <c r="Q13" s="288"/>
      <c r="R13" s="289">
        <f>ÚDAJE!C11</f>
        <v>44464</v>
      </c>
      <c r="S13" s="290"/>
      <c r="T13" s="290"/>
      <c r="U13" s="290"/>
      <c r="V13" s="290"/>
      <c r="W13" s="290"/>
      <c r="X13" s="290"/>
      <c r="Y13" s="290"/>
      <c r="Z13" s="290"/>
      <c r="AA13" s="291"/>
    </row>
    <row r="14" spans="2:27" ht="12.75" customHeight="1">
      <c r="D14" s="26"/>
      <c r="E14" s="26"/>
      <c r="F14" s="26"/>
      <c r="G14" s="26"/>
      <c r="H14" s="26"/>
      <c r="I14" s="26"/>
      <c r="J14" s="26"/>
      <c r="K14" s="28"/>
      <c r="L14" s="28"/>
      <c r="M14" s="27"/>
      <c r="N14" s="27"/>
    </row>
    <row r="15" spans="2:27" ht="12.75" customHeight="1">
      <c r="B15" s="83"/>
      <c r="C15" s="84"/>
      <c r="D15" s="294" t="s">
        <v>2</v>
      </c>
      <c r="E15" s="294"/>
      <c r="F15" s="294"/>
      <c r="G15" s="294"/>
      <c r="H15" s="294"/>
      <c r="I15" s="294"/>
      <c r="J15" s="294"/>
      <c r="K15" s="294"/>
      <c r="L15" s="294"/>
      <c r="M15" s="295"/>
      <c r="N15" s="29"/>
      <c r="O15" s="300" t="s">
        <v>1</v>
      </c>
      <c r="P15" s="300"/>
      <c r="Q15" s="300"/>
      <c r="R15" s="300"/>
      <c r="S15" s="300"/>
      <c r="T15" s="301">
        <f>IF(ISNUMBER(ÚDAJE!D8),ÚDAJE!D8,"")</f>
        <v>2</v>
      </c>
      <c r="U15" s="301"/>
      <c r="V15" s="301"/>
      <c r="W15" s="301"/>
      <c r="X15" s="301"/>
      <c r="Y15" s="301"/>
      <c r="Z15" s="301"/>
      <c r="AA15" s="301"/>
    </row>
    <row r="16" spans="2:27" ht="12.75" customHeight="1">
      <c r="B16" s="85"/>
      <c r="C16" s="27"/>
      <c r="D16" s="296"/>
      <c r="E16" s="296"/>
      <c r="F16" s="296"/>
      <c r="G16" s="296"/>
      <c r="H16" s="296"/>
      <c r="I16" s="296"/>
      <c r="J16" s="296"/>
      <c r="K16" s="296"/>
      <c r="L16" s="296"/>
      <c r="M16" s="297"/>
      <c r="N16" s="29"/>
      <c r="O16" s="300"/>
      <c r="P16" s="300"/>
      <c r="Q16" s="300"/>
      <c r="R16" s="300"/>
      <c r="S16" s="300"/>
      <c r="T16" s="301"/>
      <c r="U16" s="301"/>
      <c r="V16" s="301"/>
      <c r="W16" s="301"/>
      <c r="X16" s="301"/>
      <c r="Y16" s="301"/>
      <c r="Z16" s="301"/>
      <c r="AA16" s="301"/>
    </row>
    <row r="17" spans="2:27" ht="12.75" customHeight="1">
      <c r="B17" s="85"/>
      <c r="C17" s="27"/>
      <c r="D17" s="296"/>
      <c r="E17" s="296"/>
      <c r="F17" s="296"/>
      <c r="G17" s="296"/>
      <c r="H17" s="296"/>
      <c r="I17" s="296"/>
      <c r="J17" s="296"/>
      <c r="K17" s="296"/>
      <c r="L17" s="296"/>
      <c r="M17" s="297"/>
      <c r="N17" s="29"/>
      <c r="O17" s="300"/>
      <c r="P17" s="300"/>
      <c r="Q17" s="300"/>
      <c r="R17" s="300"/>
      <c r="S17" s="300"/>
      <c r="T17" s="301"/>
      <c r="U17" s="301"/>
      <c r="V17" s="301"/>
      <c r="W17" s="301"/>
      <c r="X17" s="301"/>
      <c r="Y17" s="301"/>
      <c r="Z17" s="301"/>
      <c r="AA17" s="301"/>
    </row>
    <row r="18" spans="2:27" ht="12.75" customHeight="1">
      <c r="B18" s="85"/>
      <c r="C18" s="27"/>
      <c r="D18" s="296"/>
      <c r="E18" s="296"/>
      <c r="F18" s="296"/>
      <c r="G18" s="296"/>
      <c r="H18" s="296"/>
      <c r="I18" s="296"/>
      <c r="J18" s="296"/>
      <c r="K18" s="296"/>
      <c r="L18" s="296"/>
      <c r="M18" s="297"/>
      <c r="N18" s="29"/>
      <c r="O18" s="300"/>
      <c r="P18" s="300"/>
      <c r="Q18" s="300"/>
      <c r="R18" s="300"/>
      <c r="S18" s="300"/>
      <c r="T18" s="301"/>
      <c r="U18" s="301"/>
      <c r="V18" s="301"/>
      <c r="W18" s="301"/>
      <c r="X18" s="301"/>
      <c r="Y18" s="301"/>
      <c r="Z18" s="301"/>
      <c r="AA18" s="301"/>
    </row>
    <row r="19" spans="2:27" ht="12.75" customHeight="1">
      <c r="B19" s="85"/>
      <c r="C19" s="27"/>
      <c r="D19" s="296"/>
      <c r="E19" s="296"/>
      <c r="F19" s="296"/>
      <c r="G19" s="296"/>
      <c r="H19" s="296"/>
      <c r="I19" s="296"/>
      <c r="J19" s="296"/>
      <c r="K19" s="296"/>
      <c r="L19" s="296"/>
      <c r="M19" s="297"/>
      <c r="N19" s="29"/>
      <c r="O19" s="300"/>
      <c r="P19" s="300"/>
      <c r="Q19" s="300"/>
      <c r="R19" s="300"/>
      <c r="S19" s="300"/>
      <c r="T19" s="301"/>
      <c r="U19" s="301"/>
      <c r="V19" s="301"/>
      <c r="W19" s="301"/>
      <c r="X19" s="301"/>
      <c r="Y19" s="301"/>
      <c r="Z19" s="301"/>
      <c r="AA19" s="301"/>
    </row>
    <row r="20" spans="2:27" ht="12.75" customHeight="1">
      <c r="B20" s="85"/>
      <c r="C20" s="27"/>
      <c r="D20" s="296"/>
      <c r="E20" s="296"/>
      <c r="F20" s="296"/>
      <c r="G20" s="296"/>
      <c r="H20" s="296"/>
      <c r="I20" s="296"/>
      <c r="J20" s="296"/>
      <c r="K20" s="296"/>
      <c r="L20" s="296"/>
      <c r="M20" s="297"/>
      <c r="N20" s="29"/>
      <c r="O20" s="300"/>
      <c r="P20" s="300"/>
      <c r="Q20" s="300"/>
      <c r="R20" s="300"/>
      <c r="S20" s="300"/>
      <c r="T20" s="301"/>
      <c r="U20" s="301"/>
      <c r="V20" s="301"/>
      <c r="W20" s="301"/>
      <c r="X20" s="301"/>
      <c r="Y20" s="301"/>
      <c r="Z20" s="301"/>
      <c r="AA20" s="301"/>
    </row>
    <row r="21" spans="2:27" ht="12.75" customHeight="1">
      <c r="B21" s="85"/>
      <c r="C21" s="27"/>
      <c r="D21" s="296"/>
      <c r="E21" s="296"/>
      <c r="F21" s="296"/>
      <c r="G21" s="296"/>
      <c r="H21" s="296"/>
      <c r="I21" s="296"/>
      <c r="J21" s="296"/>
      <c r="K21" s="296"/>
      <c r="L21" s="296"/>
      <c r="M21" s="297"/>
      <c r="N21" s="29"/>
      <c r="O21" s="300"/>
      <c r="P21" s="300"/>
      <c r="Q21" s="300"/>
      <c r="R21" s="300"/>
      <c r="S21" s="300"/>
      <c r="T21" s="301"/>
      <c r="U21" s="301"/>
      <c r="V21" s="301"/>
      <c r="W21" s="301"/>
      <c r="X21" s="301"/>
      <c r="Y21" s="301"/>
      <c r="Z21" s="301"/>
      <c r="AA21" s="301"/>
    </row>
    <row r="22" spans="2:27" ht="12.75" customHeight="1">
      <c r="B22" s="85"/>
      <c r="C22" s="27"/>
      <c r="D22" s="296"/>
      <c r="E22" s="296"/>
      <c r="F22" s="296"/>
      <c r="G22" s="296"/>
      <c r="H22" s="296"/>
      <c r="I22" s="296"/>
      <c r="J22" s="296"/>
      <c r="K22" s="296"/>
      <c r="L22" s="296"/>
      <c r="M22" s="297"/>
      <c r="N22" s="29"/>
      <c r="O22" s="300"/>
      <c r="P22" s="300"/>
      <c r="Q22" s="300"/>
      <c r="R22" s="300"/>
      <c r="S22" s="300"/>
      <c r="T22" s="301"/>
      <c r="U22" s="301"/>
      <c r="V22" s="301"/>
      <c r="W22" s="301"/>
      <c r="X22" s="301"/>
      <c r="Y22" s="301"/>
      <c r="Z22" s="301"/>
      <c r="AA22" s="301"/>
    </row>
    <row r="23" spans="2:27" ht="12.75" customHeight="1">
      <c r="B23" s="86"/>
      <c r="C23" s="87"/>
      <c r="D23" s="298"/>
      <c r="E23" s="298"/>
      <c r="F23" s="298"/>
      <c r="G23" s="298"/>
      <c r="H23" s="298"/>
      <c r="I23" s="298"/>
      <c r="J23" s="298"/>
      <c r="K23" s="298"/>
      <c r="L23" s="298"/>
      <c r="M23" s="299"/>
      <c r="N23" s="30"/>
      <c r="O23" s="302" t="s">
        <v>0</v>
      </c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74">
    <mergeCell ref="R6:R7"/>
    <mergeCell ref="R8:R9"/>
    <mergeCell ref="R10:R11"/>
    <mergeCell ref="T3:V3"/>
    <mergeCell ref="B1:C1"/>
    <mergeCell ref="F3:H3"/>
    <mergeCell ref="I3:K3"/>
    <mergeCell ref="L3:N3"/>
    <mergeCell ref="O3:Q3"/>
    <mergeCell ref="D1:E1"/>
    <mergeCell ref="B6:B7"/>
    <mergeCell ref="C6:C7"/>
    <mergeCell ref="D6:D7"/>
    <mergeCell ref="E6:E7"/>
    <mergeCell ref="I6:K7"/>
    <mergeCell ref="B10:B11"/>
    <mergeCell ref="Z4:Z5"/>
    <mergeCell ref="AA4:AA5"/>
    <mergeCell ref="Y4:Y5"/>
    <mergeCell ref="B4:B5"/>
    <mergeCell ref="C4:C5"/>
    <mergeCell ref="D4:D5"/>
    <mergeCell ref="E4:E5"/>
    <mergeCell ref="F4:H5"/>
    <mergeCell ref="S4:S5"/>
    <mergeCell ref="T4:T5"/>
    <mergeCell ref="U4:U5"/>
    <mergeCell ref="V4:V5"/>
    <mergeCell ref="W4:W5"/>
    <mergeCell ref="X4:X5"/>
    <mergeCell ref="R4:R5"/>
    <mergeCell ref="S6:S7"/>
    <mergeCell ref="T6:T7"/>
    <mergeCell ref="U6:U7"/>
    <mergeCell ref="V6:V7"/>
    <mergeCell ref="W6:W7"/>
    <mergeCell ref="U8:U9"/>
    <mergeCell ref="V8:V9"/>
    <mergeCell ref="W8:W9"/>
    <mergeCell ref="X8:X9"/>
    <mergeCell ref="AA6:AA7"/>
    <mergeCell ref="X6:X7"/>
    <mergeCell ref="Y6:Y7"/>
    <mergeCell ref="Z6:Z7"/>
    <mergeCell ref="AA8:AA9"/>
    <mergeCell ref="B8:B9"/>
    <mergeCell ref="C8:C9"/>
    <mergeCell ref="D8:D9"/>
    <mergeCell ref="E8:E9"/>
    <mergeCell ref="L8:N9"/>
    <mergeCell ref="C10:C11"/>
    <mergeCell ref="D10:D11"/>
    <mergeCell ref="E10:E11"/>
    <mergeCell ref="O10:Q11"/>
    <mergeCell ref="Z8:Z9"/>
    <mergeCell ref="S10:S11"/>
    <mergeCell ref="T10:T11"/>
    <mergeCell ref="U10:U11"/>
    <mergeCell ref="V10:V11"/>
    <mergeCell ref="W10:W11"/>
    <mergeCell ref="X10:X11"/>
    <mergeCell ref="Y10:Y11"/>
    <mergeCell ref="Z10:Z11"/>
    <mergeCell ref="Y8:Y9"/>
    <mergeCell ref="S8:S9"/>
    <mergeCell ref="T8:T9"/>
    <mergeCell ref="D15:M23"/>
    <mergeCell ref="O15:S22"/>
    <mergeCell ref="T15:AA22"/>
    <mergeCell ref="O23:AA23"/>
    <mergeCell ref="AA10:AA11"/>
    <mergeCell ref="E13:N13"/>
    <mergeCell ref="O13:Q13"/>
    <mergeCell ref="R13:AA13"/>
  </mergeCells>
  <conditionalFormatting sqref="E4:E11">
    <cfRule type="cellIs" dxfId="0" priority="3" operator="equal">
      <formula>0</formula>
    </cfRule>
  </conditionalFormatting>
  <printOptions horizontalCentered="1" verticalCentered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Footer>&amp;R&amp;D;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A24"/>
  <sheetViews>
    <sheetView showGridLines="0" zoomScaleNormal="100" workbookViewId="0">
      <selection activeCell="AC11" sqref="AC11"/>
    </sheetView>
  </sheetViews>
  <sheetFormatPr defaultRowHeight="21" customHeight="1"/>
  <cols>
    <col min="1" max="1" width="2.7109375" style="24" customWidth="1"/>
    <col min="2" max="2" width="3.7109375" style="24" customWidth="1"/>
    <col min="3" max="3" width="4.7109375" style="24" customWidth="1"/>
    <col min="4" max="4" width="12.85546875" style="24" customWidth="1"/>
    <col min="5" max="5" width="11.42578125" style="24" customWidth="1"/>
    <col min="6" max="6" width="3.7109375" style="31" customWidth="1"/>
    <col min="7" max="7" width="1.7109375" style="24" customWidth="1"/>
    <col min="8" max="8" width="4.140625" style="32" customWidth="1"/>
    <col min="9" max="9" width="3.7109375" style="24" customWidth="1"/>
    <col min="10" max="10" width="1.7109375" style="24" customWidth="1"/>
    <col min="11" max="11" width="4.140625" style="24" customWidth="1"/>
    <col min="12" max="12" width="3.7109375" style="24" customWidth="1"/>
    <col min="13" max="13" width="1.7109375" style="24" customWidth="1"/>
    <col min="14" max="14" width="4.140625" style="24" customWidth="1"/>
    <col min="15" max="15" width="3.7109375" style="24" customWidth="1"/>
    <col min="16" max="16" width="1.7109375" style="24" customWidth="1"/>
    <col min="17" max="17" width="4.140625" style="24" customWidth="1"/>
    <col min="18" max="18" width="7.85546875" style="24" customWidth="1"/>
    <col min="19" max="19" width="10.7109375" style="24" customWidth="1"/>
    <col min="20" max="20" width="3.7109375" style="24" customWidth="1"/>
    <col min="21" max="21" width="1.7109375" style="24" customWidth="1"/>
    <col min="22" max="22" width="3.5703125" style="24" customWidth="1"/>
    <col min="23" max="26" width="0" style="24" hidden="1" customWidth="1"/>
    <col min="27" max="27" width="10" style="24" customWidth="1"/>
    <col min="28" max="28" width="8.140625" style="24" customWidth="1"/>
    <col min="29" max="29" width="14.85546875" style="24" customWidth="1"/>
    <col min="30" max="30" width="2.140625" style="24" customWidth="1"/>
    <col min="31" max="31" width="15" style="24" customWidth="1"/>
    <col min="32" max="32" width="18.7109375" style="24" customWidth="1"/>
    <col min="33" max="33" width="5.7109375" style="24" customWidth="1"/>
    <col min="34" max="34" width="5.5703125" style="24" customWidth="1"/>
    <col min="35" max="35" width="5" style="24" customWidth="1"/>
    <col min="36" max="36" width="5.5703125" style="24" customWidth="1"/>
    <col min="37" max="37" width="10" style="24" customWidth="1"/>
    <col min="38" max="16384" width="9.140625" style="24"/>
  </cols>
  <sheetData>
    <row r="1" spans="2:27" ht="20.25" customHeight="1">
      <c r="B1" s="259"/>
      <c r="C1" s="259"/>
      <c r="D1" s="260" t="s">
        <v>52</v>
      </c>
      <c r="E1" s="260"/>
      <c r="F1" s="21"/>
      <c r="G1" s="22"/>
      <c r="H1" s="23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2:27" ht="12.75" customHeight="1">
      <c r="B2" s="22"/>
      <c r="C2" s="22"/>
      <c r="D2" s="22"/>
      <c r="E2" s="22"/>
      <c r="F2" s="21"/>
      <c r="G2" s="22"/>
      <c r="H2" s="23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2:27" ht="15" customHeight="1">
      <c r="B3" s="25"/>
      <c r="C3" s="112" t="s">
        <v>12</v>
      </c>
      <c r="D3" s="112" t="s">
        <v>11</v>
      </c>
      <c r="E3" s="112" t="s">
        <v>10</v>
      </c>
      <c r="F3" s="261">
        <v>1</v>
      </c>
      <c r="G3" s="261"/>
      <c r="H3" s="261"/>
      <c r="I3" s="261">
        <v>2</v>
      </c>
      <c r="J3" s="261"/>
      <c r="K3" s="261"/>
      <c r="L3" s="261">
        <v>3</v>
      </c>
      <c r="M3" s="261"/>
      <c r="N3" s="261"/>
      <c r="O3" s="261">
        <v>4</v>
      </c>
      <c r="P3" s="261"/>
      <c r="Q3" s="261"/>
      <c r="R3" s="113" t="s">
        <v>62</v>
      </c>
      <c r="S3" s="107" t="s">
        <v>9</v>
      </c>
      <c r="T3" s="264" t="s">
        <v>8</v>
      </c>
      <c r="U3" s="261"/>
      <c r="V3" s="261"/>
      <c r="W3" s="112" t="s">
        <v>7</v>
      </c>
      <c r="X3" s="112" t="s">
        <v>6</v>
      </c>
      <c r="Y3" s="112" t="s">
        <v>5</v>
      </c>
      <c r="Z3" s="112"/>
      <c r="AA3" s="81" t="s">
        <v>4</v>
      </c>
    </row>
    <row r="4" spans="2:27" ht="18" customHeight="1">
      <c r="B4" s="312">
        <v>1</v>
      </c>
      <c r="C4" s="314">
        <f>SKUPINY!B24</f>
        <v>209</v>
      </c>
      <c r="D4" s="316" t="str">
        <f>SKUPINY!C24</f>
        <v>Minarech P.</v>
      </c>
      <c r="E4" s="269" t="str">
        <f>SKUPINY!D24</f>
        <v>ŠK Altius</v>
      </c>
      <c r="F4" s="310"/>
      <c r="G4" s="310"/>
      <c r="H4" s="310"/>
      <c r="I4" s="74">
        <v>10</v>
      </c>
      <c r="J4" s="75" t="s">
        <v>3</v>
      </c>
      <c r="K4" s="76">
        <v>5</v>
      </c>
      <c r="L4" s="74">
        <v>15</v>
      </c>
      <c r="M4" s="75" t="s">
        <v>3</v>
      </c>
      <c r="N4" s="76">
        <v>0</v>
      </c>
      <c r="O4" s="74">
        <v>12</v>
      </c>
      <c r="P4" s="75" t="s">
        <v>3</v>
      </c>
      <c r="Q4" s="76">
        <v>0</v>
      </c>
      <c r="R4" s="272">
        <f>COUNT(I4,L4,O4)</f>
        <v>3</v>
      </c>
      <c r="S4" s="274">
        <f>IF(I4&gt;K4,1,0)+IF(L4&gt;N4,1,0)+IF(O4&gt;Q4,1,0)+IF(I5&gt;K5,1,0)+IF(L5&gt;N5,1,0)+IF(O5&gt;Q5,1,0)</f>
        <v>3</v>
      </c>
      <c r="T4" s="275">
        <f>SUM(I4,L4,O4)</f>
        <v>37</v>
      </c>
      <c r="U4" s="276" t="s">
        <v>3</v>
      </c>
      <c r="V4" s="277">
        <f>SUM(K4,N4,Q4)</f>
        <v>5</v>
      </c>
      <c r="W4" s="318" t="e">
        <f>S4/$D$11</f>
        <v>#DIV/0!</v>
      </c>
      <c r="X4" s="318" t="e">
        <f>(T4-V4)/$D$11</f>
        <v>#DIV/0!</v>
      </c>
      <c r="Y4" s="318" t="e">
        <f>T4/$D$11</f>
        <v>#DIV/0!</v>
      </c>
      <c r="Z4" s="311" t="e">
        <f>W4*1000000+X4*1000+Y4</f>
        <v>#DIV/0!</v>
      </c>
      <c r="AA4" s="303">
        <v>1</v>
      </c>
    </row>
    <row r="5" spans="2:27" ht="12" customHeight="1">
      <c r="B5" s="313"/>
      <c r="C5" s="315"/>
      <c r="D5" s="317"/>
      <c r="E5" s="270"/>
      <c r="F5" s="310"/>
      <c r="G5" s="310"/>
      <c r="H5" s="310"/>
      <c r="I5" s="114"/>
      <c r="J5" s="77" t="str">
        <f>IF(ISNUMBER(F7),":","")</f>
        <v/>
      </c>
      <c r="K5" s="78"/>
      <c r="L5" s="114" t="str">
        <f>IF(ISNUMBER(H9),H9,"")</f>
        <v/>
      </c>
      <c r="M5" s="77" t="str">
        <f>IF(ISNUMBER(F9),":","")</f>
        <v/>
      </c>
      <c r="N5" s="78" t="str">
        <f>IF(ISNUMBER(F9),F9,"")</f>
        <v/>
      </c>
      <c r="O5" s="114" t="str">
        <f>IF(ISNUMBER(N7),N7,"")</f>
        <v/>
      </c>
      <c r="P5" s="77" t="str">
        <f>IF(ISNUMBER(L7),":","")</f>
        <v/>
      </c>
      <c r="Q5" s="78" t="str">
        <f>IF(ISNUMBER(L7),L7,"")</f>
        <v/>
      </c>
      <c r="R5" s="273"/>
      <c r="S5" s="274"/>
      <c r="T5" s="275"/>
      <c r="U5" s="276"/>
      <c r="V5" s="277"/>
      <c r="W5" s="318"/>
      <c r="X5" s="318"/>
      <c r="Y5" s="318"/>
      <c r="Z5" s="311"/>
      <c r="AA5" s="304"/>
    </row>
    <row r="6" spans="2:27" ht="18" customHeight="1">
      <c r="B6" s="312">
        <v>2</v>
      </c>
      <c r="C6" s="314">
        <f>SKUPINY!B25</f>
        <v>210</v>
      </c>
      <c r="D6" s="316" t="str">
        <f>SKUPINY!C25</f>
        <v>Novota P.</v>
      </c>
      <c r="E6" s="269" t="str">
        <f>SKUPINY!D25</f>
        <v>ŠK Altius</v>
      </c>
      <c r="F6" s="74">
        <v>5</v>
      </c>
      <c r="G6" s="75" t="s">
        <v>3</v>
      </c>
      <c r="H6" s="76">
        <v>10</v>
      </c>
      <c r="I6" s="306"/>
      <c r="J6" s="306"/>
      <c r="K6" s="306"/>
      <c r="L6" s="74">
        <v>17</v>
      </c>
      <c r="M6" s="75" t="s">
        <v>3</v>
      </c>
      <c r="N6" s="76">
        <v>0</v>
      </c>
      <c r="O6" s="74">
        <v>5</v>
      </c>
      <c r="P6" s="75" t="s">
        <v>3</v>
      </c>
      <c r="Q6" s="76">
        <v>2</v>
      </c>
      <c r="R6" s="272">
        <f>COUNT(F6,L6,O6)</f>
        <v>3</v>
      </c>
      <c r="S6" s="274">
        <f>IF(F6&gt;H6,1,0)+IF(L6&gt;N6,1,0)+IF(O6&gt;Q6,1,0)+IF(F7&gt;H7,1,0)+IF(L7&gt;N7,1,0)+IF(O7&gt;Q7,1,0)</f>
        <v>2</v>
      </c>
      <c r="T6" s="275">
        <f>SUM(F6,I6,L6,O6)</f>
        <v>27</v>
      </c>
      <c r="U6" s="276" t="s">
        <v>3</v>
      </c>
      <c r="V6" s="277">
        <f>SUM(H6,K6,N6,Q6)</f>
        <v>12</v>
      </c>
      <c r="W6" s="318" t="e">
        <f>S6/$D$11</f>
        <v>#DIV/0!</v>
      </c>
      <c r="X6" s="318" t="e">
        <f>(T6-V6)/$D$11</f>
        <v>#DIV/0!</v>
      </c>
      <c r="Y6" s="318" t="e">
        <f>T6/$D$11</f>
        <v>#DIV/0!</v>
      </c>
      <c r="Z6" s="311" t="e">
        <f>W6*1000000+X6*1000+Y6</f>
        <v>#DIV/0!</v>
      </c>
      <c r="AA6" s="303">
        <v>2</v>
      </c>
    </row>
    <row r="7" spans="2:27" ht="12" customHeight="1">
      <c r="B7" s="313"/>
      <c r="C7" s="315"/>
      <c r="D7" s="317"/>
      <c r="E7" s="270"/>
      <c r="F7" s="79"/>
      <c r="G7" s="77" t="str">
        <f>IF(ISNUMBER(F7),":","")</f>
        <v/>
      </c>
      <c r="H7" s="78"/>
      <c r="I7" s="306"/>
      <c r="J7" s="306"/>
      <c r="K7" s="306"/>
      <c r="L7" s="114" t="str">
        <f>IF(ISNUMBER(K9),K9,"")</f>
        <v/>
      </c>
      <c r="M7" s="77" t="str">
        <f>IF(ISNUMBER(I9),":","")</f>
        <v/>
      </c>
      <c r="N7" s="78" t="str">
        <f>IF(ISNUMBER(I9),I9,"")</f>
        <v/>
      </c>
      <c r="O7" s="114" t="str">
        <f>IF(ISNUMBER(N9),N9,"")</f>
        <v/>
      </c>
      <c r="P7" s="77" t="str">
        <f>IF(ISNUMBER(L9),":","")</f>
        <v/>
      </c>
      <c r="Q7" s="78" t="str">
        <f>IF(ISNUMBER(L9),L9,"")</f>
        <v/>
      </c>
      <c r="R7" s="273"/>
      <c r="S7" s="274"/>
      <c r="T7" s="275"/>
      <c r="U7" s="276"/>
      <c r="V7" s="277"/>
      <c r="W7" s="318"/>
      <c r="X7" s="318"/>
      <c r="Y7" s="318"/>
      <c r="Z7" s="311"/>
      <c r="AA7" s="304"/>
    </row>
    <row r="8" spans="2:27" ht="18" customHeight="1">
      <c r="B8" s="312">
        <v>3</v>
      </c>
      <c r="C8" s="314">
        <f>SKUPINY!B26</f>
        <v>211</v>
      </c>
      <c r="D8" s="316" t="str">
        <f>SKUPINY!C26</f>
        <v>Vavrica P.</v>
      </c>
      <c r="E8" s="269" t="str">
        <f>SKUPINY!D26</f>
        <v>ŠK Altius</v>
      </c>
      <c r="F8" s="74">
        <v>0</v>
      </c>
      <c r="G8" s="75" t="s">
        <v>3</v>
      </c>
      <c r="H8" s="76">
        <v>15</v>
      </c>
      <c r="I8" s="74">
        <v>0</v>
      </c>
      <c r="J8" s="75" t="s">
        <v>3</v>
      </c>
      <c r="K8" s="76">
        <v>17</v>
      </c>
      <c r="L8" s="306"/>
      <c r="M8" s="306"/>
      <c r="N8" s="306"/>
      <c r="O8" s="74">
        <v>5</v>
      </c>
      <c r="P8" s="75" t="s">
        <v>3</v>
      </c>
      <c r="Q8" s="76">
        <v>0</v>
      </c>
      <c r="R8" s="272">
        <f>COUNT(F8,I8,O8)</f>
        <v>3</v>
      </c>
      <c r="S8" s="274">
        <f>IF(I8&gt;K8,1,0)+IF(F8&gt;H8,1,0)+IF(O8&gt;Q8,1,0)+IF(I9&gt;K9,1,0)+IF(F9&gt;H9,1,0)+IF(O9&gt;Q9,1,0)</f>
        <v>1</v>
      </c>
      <c r="T8" s="275">
        <f>SUM(F8,I8,L8,O8)</f>
        <v>5</v>
      </c>
      <c r="U8" s="276" t="s">
        <v>3</v>
      </c>
      <c r="V8" s="277">
        <f>SUM(H8,K8,N8,Q8)</f>
        <v>32</v>
      </c>
      <c r="W8" s="318" t="e">
        <f>S8/$D$11</f>
        <v>#DIV/0!</v>
      </c>
      <c r="X8" s="318" t="e">
        <f>(T8-V8)/$D$11</f>
        <v>#DIV/0!</v>
      </c>
      <c r="Y8" s="318" t="e">
        <f>T8/$D$11</f>
        <v>#DIV/0!</v>
      </c>
      <c r="Z8" s="311" t="e">
        <f>W8*1000000+X8*1000+Y8</f>
        <v>#DIV/0!</v>
      </c>
      <c r="AA8" s="303">
        <v>3</v>
      </c>
    </row>
    <row r="9" spans="2:27" ht="12" customHeight="1">
      <c r="B9" s="313"/>
      <c r="C9" s="315"/>
      <c r="D9" s="317"/>
      <c r="E9" s="270"/>
      <c r="F9" s="79"/>
      <c r="G9" s="77" t="str">
        <f>IF(ISNUMBER(F9),":","")</f>
        <v/>
      </c>
      <c r="H9" s="78"/>
      <c r="I9" s="114"/>
      <c r="J9" s="77" t="str">
        <f>IF(ISNUMBER(I9),":","")</f>
        <v/>
      </c>
      <c r="K9" s="78"/>
      <c r="L9" s="306"/>
      <c r="M9" s="306"/>
      <c r="N9" s="306"/>
      <c r="O9" s="114" t="str">
        <f>IF(ISNUMBER(N11),N11,"")</f>
        <v/>
      </c>
      <c r="P9" s="77" t="str">
        <f>IF(ISNUMBER(L11),":","")</f>
        <v/>
      </c>
      <c r="Q9" s="78" t="str">
        <f>IF(ISNUMBER(L11),L11,"")</f>
        <v/>
      </c>
      <c r="R9" s="273"/>
      <c r="S9" s="274"/>
      <c r="T9" s="275"/>
      <c r="U9" s="276"/>
      <c r="V9" s="277"/>
      <c r="W9" s="318"/>
      <c r="X9" s="318"/>
      <c r="Y9" s="318"/>
      <c r="Z9" s="311"/>
      <c r="AA9" s="304"/>
    </row>
    <row r="10" spans="2:27" ht="18" customHeight="1">
      <c r="B10" s="312">
        <v>4</v>
      </c>
      <c r="C10" s="314">
        <f>SKUPINY!B27</f>
        <v>212</v>
      </c>
      <c r="D10" s="316" t="str">
        <f>SKUPINY!C27</f>
        <v>Hlinka R.</v>
      </c>
      <c r="E10" s="269" t="str">
        <f>SKUPINY!D27</f>
        <v>OMD</v>
      </c>
      <c r="F10" s="74">
        <v>0</v>
      </c>
      <c r="G10" s="75" t="s">
        <v>3</v>
      </c>
      <c r="H10" s="76">
        <v>12</v>
      </c>
      <c r="I10" s="74">
        <v>2</v>
      </c>
      <c r="J10" s="75" t="s">
        <v>3</v>
      </c>
      <c r="K10" s="76">
        <v>5</v>
      </c>
      <c r="L10" s="74">
        <v>0</v>
      </c>
      <c r="M10" s="75" t="s">
        <v>3</v>
      </c>
      <c r="N10" s="76">
        <v>5</v>
      </c>
      <c r="O10" s="306"/>
      <c r="P10" s="306"/>
      <c r="Q10" s="306"/>
      <c r="R10" s="272">
        <f>COUNT(F10,I10,L10)</f>
        <v>3</v>
      </c>
      <c r="S10" s="274">
        <f>IF(I10&gt;K10,1,0)+IF(L10&gt;N10,1,0)+IF(F10&gt;H10,1,0)+IF(I11&gt;K11,1,0)+IF(L11&gt;N11,1,0)+IF(F11&gt;H11,1,0)</f>
        <v>0</v>
      </c>
      <c r="T10" s="275">
        <f>SUM(F10,I10,L10,O10)</f>
        <v>2</v>
      </c>
      <c r="U10" s="276" t="s">
        <v>3</v>
      </c>
      <c r="V10" s="277">
        <f>SUM(H10,K10,N10,Q10)</f>
        <v>22</v>
      </c>
      <c r="W10" s="318" t="e">
        <f>S10/$D$11</f>
        <v>#DIV/0!</v>
      </c>
      <c r="X10" s="318" t="e">
        <f>(T10-V10)/$D$11</f>
        <v>#DIV/0!</v>
      </c>
      <c r="Y10" s="318" t="e">
        <f>T10/$D$11</f>
        <v>#DIV/0!</v>
      </c>
      <c r="Z10" s="311" t="e">
        <f>W10*1000000+X10*1000+Y10</f>
        <v>#DIV/0!</v>
      </c>
      <c r="AA10" s="303">
        <v>4</v>
      </c>
    </row>
    <row r="11" spans="2:27" ht="12" customHeight="1">
      <c r="B11" s="313"/>
      <c r="C11" s="315"/>
      <c r="D11" s="317"/>
      <c r="E11" s="270"/>
      <c r="F11" s="79"/>
      <c r="G11" s="77" t="str">
        <f>IF(ISNUMBER(F11),":","")</f>
        <v/>
      </c>
      <c r="H11" s="78"/>
      <c r="I11" s="114"/>
      <c r="J11" s="77" t="str">
        <f>IF(ISNUMBER(I11),":","")</f>
        <v/>
      </c>
      <c r="K11" s="78"/>
      <c r="L11" s="114"/>
      <c r="M11" s="77" t="str">
        <f>IF(ISNUMBER(L11),":","")</f>
        <v/>
      </c>
      <c r="N11" s="78"/>
      <c r="O11" s="306"/>
      <c r="P11" s="306"/>
      <c r="Q11" s="306"/>
      <c r="R11" s="273"/>
      <c r="S11" s="274"/>
      <c r="T11" s="275"/>
      <c r="U11" s="276"/>
      <c r="V11" s="277"/>
      <c r="W11" s="318"/>
      <c r="X11" s="318"/>
      <c r="Y11" s="318"/>
      <c r="Z11" s="311"/>
      <c r="AA11" s="304"/>
    </row>
    <row r="12" spans="2:27" ht="12.75" customHeight="1">
      <c r="D12" s="26"/>
      <c r="E12" s="26"/>
      <c r="F12" s="26"/>
      <c r="G12" s="26"/>
      <c r="H12" s="26"/>
      <c r="I12" s="26"/>
      <c r="J12" s="26"/>
      <c r="K12" s="28"/>
      <c r="L12" s="28"/>
      <c r="M12" s="27"/>
      <c r="N12" s="27"/>
    </row>
    <row r="13" spans="2:27" ht="15" customHeight="1">
      <c r="C13" s="110" t="s">
        <v>82</v>
      </c>
      <c r="D13" s="111"/>
      <c r="E13" s="285" t="str">
        <f>ÚDAJE!C10</f>
        <v>Martina Kinčešová</v>
      </c>
      <c r="F13" s="286"/>
      <c r="G13" s="286"/>
      <c r="H13" s="286"/>
      <c r="I13" s="286"/>
      <c r="J13" s="286"/>
      <c r="K13" s="286"/>
      <c r="L13" s="286"/>
      <c r="M13" s="286"/>
      <c r="N13" s="287"/>
      <c r="O13" s="288" t="s">
        <v>81</v>
      </c>
      <c r="P13" s="288"/>
      <c r="Q13" s="288"/>
      <c r="R13" s="289">
        <f>ÚDAJE!C11</f>
        <v>44464</v>
      </c>
      <c r="S13" s="290"/>
      <c r="T13" s="290"/>
      <c r="U13" s="290"/>
      <c r="V13" s="290"/>
      <c r="W13" s="290"/>
      <c r="X13" s="290"/>
      <c r="Y13" s="290"/>
      <c r="Z13" s="290"/>
      <c r="AA13" s="291"/>
    </row>
    <row r="14" spans="2:27" ht="12.75" customHeight="1">
      <c r="D14" s="26"/>
      <c r="E14" s="26"/>
      <c r="F14" s="26"/>
      <c r="G14" s="26"/>
      <c r="H14" s="26"/>
      <c r="I14" s="26"/>
      <c r="J14" s="26"/>
      <c r="K14" s="28"/>
      <c r="L14" s="28"/>
      <c r="M14" s="27"/>
      <c r="N14" s="27"/>
    </row>
    <row r="15" spans="2:27" ht="12.75" customHeight="1">
      <c r="D15" s="26"/>
      <c r="E15" s="26"/>
      <c r="F15" s="26"/>
      <c r="G15" s="26"/>
      <c r="H15" s="26"/>
      <c r="I15" s="26"/>
      <c r="J15" s="26"/>
      <c r="K15" s="28"/>
      <c r="L15" s="28"/>
      <c r="M15" s="27"/>
      <c r="N15" s="27"/>
    </row>
    <row r="16" spans="2:27" ht="12.75" customHeight="1">
      <c r="B16" s="83"/>
      <c r="C16" s="84"/>
      <c r="D16" s="294" t="s">
        <v>2</v>
      </c>
      <c r="E16" s="294"/>
      <c r="F16" s="294"/>
      <c r="G16" s="294"/>
      <c r="H16" s="294"/>
      <c r="I16" s="294"/>
      <c r="J16" s="294"/>
      <c r="K16" s="294"/>
      <c r="L16" s="294"/>
      <c r="M16" s="295"/>
      <c r="N16" s="29"/>
      <c r="O16" s="300" t="s">
        <v>1</v>
      </c>
      <c r="P16" s="300"/>
      <c r="Q16" s="300"/>
      <c r="R16" s="300"/>
      <c r="S16" s="300"/>
      <c r="T16" s="301">
        <f>IF(ISNUMBER(ÚDAJE!D8),ÚDAJE!D8,"")</f>
        <v>2</v>
      </c>
      <c r="U16" s="301"/>
      <c r="V16" s="301"/>
      <c r="W16" s="301"/>
      <c r="X16" s="301"/>
      <c r="Y16" s="301"/>
      <c r="Z16" s="301"/>
      <c r="AA16" s="301"/>
    </row>
    <row r="17" spans="2:27" ht="12.75" customHeight="1">
      <c r="B17" s="85"/>
      <c r="C17" s="27"/>
      <c r="D17" s="296"/>
      <c r="E17" s="296"/>
      <c r="F17" s="296"/>
      <c r="G17" s="296"/>
      <c r="H17" s="296"/>
      <c r="I17" s="296"/>
      <c r="J17" s="296"/>
      <c r="K17" s="296"/>
      <c r="L17" s="296"/>
      <c r="M17" s="297"/>
      <c r="N17" s="29"/>
      <c r="O17" s="300"/>
      <c r="P17" s="300"/>
      <c r="Q17" s="300"/>
      <c r="R17" s="300"/>
      <c r="S17" s="300"/>
      <c r="T17" s="301"/>
      <c r="U17" s="301"/>
      <c r="V17" s="301"/>
      <c r="W17" s="301"/>
      <c r="X17" s="301"/>
      <c r="Y17" s="301"/>
      <c r="Z17" s="301"/>
      <c r="AA17" s="301"/>
    </row>
    <row r="18" spans="2:27" ht="12.75" customHeight="1">
      <c r="B18" s="85"/>
      <c r="C18" s="27"/>
      <c r="D18" s="296"/>
      <c r="E18" s="296"/>
      <c r="F18" s="296"/>
      <c r="G18" s="296"/>
      <c r="H18" s="296"/>
      <c r="I18" s="296"/>
      <c r="J18" s="296"/>
      <c r="K18" s="296"/>
      <c r="L18" s="296"/>
      <c r="M18" s="297"/>
      <c r="N18" s="29"/>
      <c r="O18" s="300"/>
      <c r="P18" s="300"/>
      <c r="Q18" s="300"/>
      <c r="R18" s="300"/>
      <c r="S18" s="300"/>
      <c r="T18" s="301"/>
      <c r="U18" s="301"/>
      <c r="V18" s="301"/>
      <c r="W18" s="301"/>
      <c r="X18" s="301"/>
      <c r="Y18" s="301"/>
      <c r="Z18" s="301"/>
      <c r="AA18" s="301"/>
    </row>
    <row r="19" spans="2:27" ht="12.75" customHeight="1">
      <c r="B19" s="85"/>
      <c r="C19" s="27"/>
      <c r="D19" s="296"/>
      <c r="E19" s="296"/>
      <c r="F19" s="296"/>
      <c r="G19" s="296"/>
      <c r="H19" s="296"/>
      <c r="I19" s="296"/>
      <c r="J19" s="296"/>
      <c r="K19" s="296"/>
      <c r="L19" s="296"/>
      <c r="M19" s="297"/>
      <c r="N19" s="29"/>
      <c r="O19" s="300"/>
      <c r="P19" s="300"/>
      <c r="Q19" s="300"/>
      <c r="R19" s="300"/>
      <c r="S19" s="300"/>
      <c r="T19" s="301"/>
      <c r="U19" s="301"/>
      <c r="V19" s="301"/>
      <c r="W19" s="301"/>
      <c r="X19" s="301"/>
      <c r="Y19" s="301"/>
      <c r="Z19" s="301"/>
      <c r="AA19" s="301"/>
    </row>
    <row r="20" spans="2:27" ht="12.75" customHeight="1">
      <c r="B20" s="85"/>
      <c r="C20" s="27"/>
      <c r="D20" s="296"/>
      <c r="E20" s="296"/>
      <c r="F20" s="296"/>
      <c r="G20" s="296"/>
      <c r="H20" s="296"/>
      <c r="I20" s="296"/>
      <c r="J20" s="296"/>
      <c r="K20" s="296"/>
      <c r="L20" s="296"/>
      <c r="M20" s="297"/>
      <c r="N20" s="29"/>
      <c r="O20" s="300"/>
      <c r="P20" s="300"/>
      <c r="Q20" s="300"/>
      <c r="R20" s="300"/>
      <c r="S20" s="300"/>
      <c r="T20" s="301"/>
      <c r="U20" s="301"/>
      <c r="V20" s="301"/>
      <c r="W20" s="301"/>
      <c r="X20" s="301"/>
      <c r="Y20" s="301"/>
      <c r="Z20" s="301"/>
      <c r="AA20" s="301"/>
    </row>
    <row r="21" spans="2:27" ht="12.75" customHeight="1">
      <c r="B21" s="85"/>
      <c r="C21" s="27"/>
      <c r="D21" s="296"/>
      <c r="E21" s="296"/>
      <c r="F21" s="296"/>
      <c r="G21" s="296"/>
      <c r="H21" s="296"/>
      <c r="I21" s="296"/>
      <c r="J21" s="296"/>
      <c r="K21" s="296"/>
      <c r="L21" s="296"/>
      <c r="M21" s="297"/>
      <c r="N21" s="29"/>
      <c r="O21" s="300"/>
      <c r="P21" s="300"/>
      <c r="Q21" s="300"/>
      <c r="R21" s="300"/>
      <c r="S21" s="300"/>
      <c r="T21" s="301"/>
      <c r="U21" s="301"/>
      <c r="V21" s="301"/>
      <c r="W21" s="301"/>
      <c r="X21" s="301"/>
      <c r="Y21" s="301"/>
      <c r="Z21" s="301"/>
      <c r="AA21" s="301"/>
    </row>
    <row r="22" spans="2:27" ht="12.75" customHeight="1">
      <c r="B22" s="85"/>
      <c r="C22" s="27"/>
      <c r="D22" s="296"/>
      <c r="E22" s="296"/>
      <c r="F22" s="296"/>
      <c r="G22" s="296"/>
      <c r="H22" s="296"/>
      <c r="I22" s="296"/>
      <c r="J22" s="296"/>
      <c r="K22" s="296"/>
      <c r="L22" s="296"/>
      <c r="M22" s="297"/>
      <c r="N22" s="29"/>
      <c r="O22" s="300"/>
      <c r="P22" s="300"/>
      <c r="Q22" s="300"/>
      <c r="R22" s="300"/>
      <c r="S22" s="300"/>
      <c r="T22" s="301"/>
      <c r="U22" s="301"/>
      <c r="V22" s="301"/>
      <c r="W22" s="301"/>
      <c r="X22" s="301"/>
      <c r="Y22" s="301"/>
      <c r="Z22" s="301"/>
      <c r="AA22" s="301"/>
    </row>
    <row r="23" spans="2:27" ht="12.75" customHeight="1">
      <c r="B23" s="85"/>
      <c r="C23" s="27"/>
      <c r="D23" s="296"/>
      <c r="E23" s="296"/>
      <c r="F23" s="296"/>
      <c r="G23" s="296"/>
      <c r="H23" s="296"/>
      <c r="I23" s="296"/>
      <c r="J23" s="296"/>
      <c r="K23" s="296"/>
      <c r="L23" s="296"/>
      <c r="M23" s="297"/>
      <c r="N23" s="29"/>
      <c r="O23" s="300"/>
      <c r="P23" s="300"/>
      <c r="Q23" s="300"/>
      <c r="R23" s="300"/>
      <c r="S23" s="300"/>
      <c r="T23" s="301"/>
      <c r="U23" s="301"/>
      <c r="V23" s="301"/>
      <c r="W23" s="301"/>
      <c r="X23" s="301"/>
      <c r="Y23" s="301"/>
      <c r="Z23" s="301"/>
      <c r="AA23" s="301"/>
    </row>
    <row r="24" spans="2:27" ht="12.75" customHeight="1">
      <c r="B24" s="86"/>
      <c r="C24" s="87"/>
      <c r="D24" s="298"/>
      <c r="E24" s="298"/>
      <c r="F24" s="298"/>
      <c r="G24" s="298"/>
      <c r="H24" s="298"/>
      <c r="I24" s="298"/>
      <c r="J24" s="298"/>
      <c r="K24" s="298"/>
      <c r="L24" s="298"/>
      <c r="M24" s="299"/>
      <c r="N24" s="30"/>
      <c r="O24" s="302" t="s">
        <v>0</v>
      </c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74">
    <mergeCell ref="D16:M24"/>
    <mergeCell ref="O16:S23"/>
    <mergeCell ref="T16:AA23"/>
    <mergeCell ref="O24:AA24"/>
    <mergeCell ref="U10:U11"/>
    <mergeCell ref="V10:V11"/>
    <mergeCell ref="W10:W11"/>
    <mergeCell ref="X10:X11"/>
    <mergeCell ref="Y10:Y11"/>
    <mergeCell ref="Z10:Z11"/>
    <mergeCell ref="E13:N13"/>
    <mergeCell ref="O13:Q13"/>
    <mergeCell ref="R13:AA13"/>
    <mergeCell ref="AA8:AA9"/>
    <mergeCell ref="B10:B11"/>
    <mergeCell ref="C10:C11"/>
    <mergeCell ref="D10:D11"/>
    <mergeCell ref="E10:E11"/>
    <mergeCell ref="O10:Q11"/>
    <mergeCell ref="R10:R11"/>
    <mergeCell ref="S10:S11"/>
    <mergeCell ref="T10:T11"/>
    <mergeCell ref="T8:T9"/>
    <mergeCell ref="U8:U9"/>
    <mergeCell ref="V8:V9"/>
    <mergeCell ref="W8:W9"/>
    <mergeCell ref="X8:X9"/>
    <mergeCell ref="Y8:Y9"/>
    <mergeCell ref="AA10:AA11"/>
    <mergeCell ref="Z6:Z7"/>
    <mergeCell ref="AA6:AA7"/>
    <mergeCell ref="B8:B9"/>
    <mergeCell ref="C8:C9"/>
    <mergeCell ref="D8:D9"/>
    <mergeCell ref="E8:E9"/>
    <mergeCell ref="L8:N9"/>
    <mergeCell ref="R8:R9"/>
    <mergeCell ref="S8:S9"/>
    <mergeCell ref="S6:S7"/>
    <mergeCell ref="T6:T7"/>
    <mergeCell ref="U6:U7"/>
    <mergeCell ref="V6:V7"/>
    <mergeCell ref="W6:W7"/>
    <mergeCell ref="X6:X7"/>
    <mergeCell ref="Z8:Z9"/>
    <mergeCell ref="B6:B7"/>
    <mergeCell ref="C6:C7"/>
    <mergeCell ref="D6:D7"/>
    <mergeCell ref="E6:E7"/>
    <mergeCell ref="I6:K7"/>
    <mergeCell ref="R6:R7"/>
    <mergeCell ref="V4:V5"/>
    <mergeCell ref="W4:W5"/>
    <mergeCell ref="X4:X5"/>
    <mergeCell ref="Y4:Y5"/>
    <mergeCell ref="Y6:Y7"/>
    <mergeCell ref="Z4:Z5"/>
    <mergeCell ref="AA4:AA5"/>
    <mergeCell ref="T3:V3"/>
    <mergeCell ref="B4:B5"/>
    <mergeCell ref="C4:C5"/>
    <mergeCell ref="D4:D5"/>
    <mergeCell ref="E4:E5"/>
    <mergeCell ref="F4:H5"/>
    <mergeCell ref="R4:R5"/>
    <mergeCell ref="S4:S5"/>
    <mergeCell ref="T4:T5"/>
    <mergeCell ref="U4:U5"/>
    <mergeCell ref="O3:Q3"/>
    <mergeCell ref="B1:C1"/>
    <mergeCell ref="D1:E1"/>
    <mergeCell ref="F3:H3"/>
    <mergeCell ref="I3:K3"/>
    <mergeCell ref="L3:N3"/>
  </mergeCells>
  <printOptions horizontalCentered="1" verticalCentered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Footer>&amp;R&amp;D;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O88"/>
  <sheetViews>
    <sheetView showGridLines="0" tabSelected="1" topLeftCell="A5" zoomScale="170" zoomScaleNormal="170" workbookViewId="0">
      <selection activeCell="AU76" sqref="AU76"/>
    </sheetView>
  </sheetViews>
  <sheetFormatPr defaultRowHeight="3.95" customHeight="1"/>
  <cols>
    <col min="1" max="151" width="1.7109375" style="319" customWidth="1"/>
    <col min="152" max="16384" width="9.140625" style="319"/>
  </cols>
  <sheetData>
    <row r="1" spans="2:93" ht="3.95" customHeight="1"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1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</row>
    <row r="2" spans="2:93" ht="3.95" customHeight="1"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1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</row>
    <row r="3" spans="2:93" ht="3.95" customHeight="1">
      <c r="B3" s="322"/>
      <c r="C3" s="322"/>
      <c r="D3" s="322"/>
      <c r="E3" s="322"/>
      <c r="F3" s="322"/>
      <c r="G3" s="323"/>
      <c r="H3" s="324" t="s">
        <v>51</v>
      </c>
      <c r="I3" s="324"/>
      <c r="J3" s="324"/>
      <c r="K3" s="324"/>
      <c r="L3" s="324"/>
      <c r="M3" s="324"/>
      <c r="N3" s="324"/>
      <c r="O3" s="324"/>
      <c r="P3" s="325" t="s">
        <v>110</v>
      </c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2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</row>
    <row r="4" spans="2:93" ht="3.95" customHeight="1">
      <c r="B4" s="322"/>
      <c r="C4" s="322"/>
      <c r="D4" s="322"/>
      <c r="E4" s="322"/>
      <c r="F4" s="322"/>
      <c r="G4" s="323"/>
      <c r="H4" s="324"/>
      <c r="I4" s="324"/>
      <c r="J4" s="324"/>
      <c r="K4" s="324"/>
      <c r="L4" s="324"/>
      <c r="M4" s="324"/>
      <c r="N4" s="324"/>
      <c r="O4" s="324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2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</row>
    <row r="5" spans="2:93" ht="3.95" customHeight="1">
      <c r="B5" s="322"/>
      <c r="C5" s="322"/>
      <c r="D5" s="322"/>
      <c r="E5" s="322"/>
      <c r="F5" s="322"/>
      <c r="G5" s="323"/>
      <c r="H5" s="324"/>
      <c r="I5" s="324"/>
      <c r="J5" s="324"/>
      <c r="K5" s="324"/>
      <c r="L5" s="324"/>
      <c r="M5" s="324"/>
      <c r="N5" s="324"/>
      <c r="O5" s="324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2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</row>
    <row r="6" spans="2:93" ht="3.95" customHeight="1">
      <c r="B6" s="322"/>
      <c r="C6" s="322"/>
      <c r="D6" s="322"/>
      <c r="E6" s="322"/>
      <c r="F6" s="322"/>
      <c r="G6" s="323"/>
      <c r="H6" s="324"/>
      <c r="I6" s="324"/>
      <c r="J6" s="324"/>
      <c r="K6" s="324"/>
      <c r="L6" s="324"/>
      <c r="M6" s="324"/>
      <c r="N6" s="324"/>
      <c r="O6" s="324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2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</row>
    <row r="7" spans="2:93" ht="3.95" customHeight="1">
      <c r="B7" s="322"/>
      <c r="C7" s="322"/>
      <c r="D7" s="322"/>
      <c r="E7" s="322"/>
      <c r="F7" s="322"/>
      <c r="G7" s="323"/>
      <c r="H7" s="323"/>
      <c r="I7" s="326"/>
      <c r="J7" s="326"/>
      <c r="K7" s="326"/>
      <c r="L7" s="326"/>
      <c r="M7" s="326"/>
      <c r="N7" s="326"/>
      <c r="O7" s="326"/>
      <c r="P7" s="326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</row>
    <row r="8" spans="2:93" ht="3.95" customHeight="1"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3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30"/>
      <c r="BZ8" s="330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2"/>
      <c r="CL8" s="332"/>
      <c r="CM8" s="332"/>
      <c r="CN8" s="332"/>
      <c r="CO8" s="332"/>
    </row>
    <row r="9" spans="2:93" ht="3.95" customHeight="1"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33" t="s">
        <v>2</v>
      </c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22"/>
      <c r="AS9" s="322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30"/>
      <c r="BZ9" s="330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2"/>
      <c r="CL9" s="332"/>
      <c r="CM9" s="332"/>
      <c r="CN9" s="332"/>
      <c r="CO9" s="332"/>
    </row>
    <row r="10" spans="2:93" ht="3.95" customHeight="1"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22"/>
      <c r="AS10" s="322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30"/>
      <c r="BZ10" s="330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2"/>
      <c r="CL10" s="332"/>
      <c r="CM10" s="332"/>
      <c r="CN10" s="332"/>
      <c r="CO10" s="332"/>
    </row>
    <row r="11" spans="2:93" ht="3.95" customHeight="1"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22"/>
      <c r="AS11" s="322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30"/>
      <c r="BZ11" s="330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2"/>
      <c r="CL11" s="332"/>
      <c r="CM11" s="332"/>
      <c r="CN11" s="332"/>
      <c r="CO11" s="332"/>
    </row>
    <row r="12" spans="2:93" ht="3.95" customHeight="1"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22"/>
      <c r="AS12" s="322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2"/>
      <c r="CL12" s="332"/>
      <c r="CM12" s="332"/>
      <c r="CN12" s="332"/>
      <c r="CO12" s="332"/>
    </row>
    <row r="13" spans="2:93" ht="3.95" customHeight="1"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2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22"/>
      <c r="AS13" s="322"/>
      <c r="AT13" s="336"/>
      <c r="AU13" s="323"/>
      <c r="AV13" s="326"/>
      <c r="AW13" s="326"/>
      <c r="AX13" s="326"/>
      <c r="AY13" s="326"/>
      <c r="AZ13" s="326"/>
      <c r="BA13" s="326"/>
      <c r="BB13" s="326"/>
      <c r="BC13" s="326"/>
      <c r="BD13" s="322"/>
      <c r="BE13" s="322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2"/>
      <c r="CL13" s="332"/>
      <c r="CM13" s="332"/>
      <c r="CN13" s="332"/>
      <c r="CO13" s="332"/>
    </row>
    <row r="14" spans="2:93" ht="3.95" customHeight="1"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2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22"/>
      <c r="AS14" s="322"/>
      <c r="AT14" s="337" t="s">
        <v>111</v>
      </c>
      <c r="AU14" s="337"/>
      <c r="AV14" s="338" t="s">
        <v>88</v>
      </c>
      <c r="AW14" s="338"/>
      <c r="AX14" s="338"/>
      <c r="AY14" s="338"/>
      <c r="AZ14" s="338"/>
      <c r="BA14" s="338"/>
      <c r="BB14" s="338"/>
      <c r="BC14" s="338"/>
      <c r="BD14" s="338"/>
      <c r="BE14" s="338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2"/>
      <c r="CL14" s="332"/>
      <c r="CM14" s="332"/>
      <c r="CN14" s="332"/>
      <c r="CO14" s="332"/>
    </row>
    <row r="15" spans="2:93" ht="3.95" customHeight="1"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2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22"/>
      <c r="AS15" s="322"/>
      <c r="AT15" s="337"/>
      <c r="AU15" s="337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2"/>
      <c r="CL15" s="332"/>
      <c r="CM15" s="332"/>
      <c r="CN15" s="332"/>
      <c r="CO15" s="332"/>
    </row>
    <row r="16" spans="2:93" ht="3.95" customHeight="1">
      <c r="B16" s="328"/>
      <c r="C16" s="328"/>
      <c r="D16" s="328"/>
      <c r="E16" s="328"/>
      <c r="F16" s="328"/>
      <c r="G16" s="328"/>
      <c r="H16" s="322"/>
      <c r="I16" s="322"/>
      <c r="J16" s="339"/>
      <c r="K16" s="340"/>
      <c r="L16" s="340"/>
      <c r="M16" s="340"/>
      <c r="N16" s="340"/>
      <c r="O16" s="340"/>
      <c r="P16" s="322"/>
      <c r="Q16" s="322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2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22"/>
      <c r="AS16" s="322"/>
      <c r="AT16" s="337"/>
      <c r="AU16" s="337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32"/>
      <c r="CL16" s="332"/>
      <c r="CM16" s="332"/>
      <c r="CN16" s="332"/>
      <c r="CO16" s="332"/>
    </row>
    <row r="17" spans="1:93" ht="3.95" customHeight="1">
      <c r="B17" s="328"/>
      <c r="C17" s="328"/>
      <c r="D17" s="328"/>
      <c r="E17" s="328"/>
      <c r="F17" s="328"/>
      <c r="G17" s="328"/>
      <c r="H17" s="322"/>
      <c r="I17" s="322"/>
      <c r="J17" s="342"/>
      <c r="K17" s="342"/>
      <c r="L17" s="342"/>
      <c r="M17" s="342"/>
      <c r="N17" s="342"/>
      <c r="O17" s="342"/>
      <c r="P17" s="322"/>
      <c r="Q17" s="322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2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22"/>
      <c r="AS17" s="322"/>
      <c r="AT17" s="337"/>
      <c r="AU17" s="337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2"/>
      <c r="CL17" s="332"/>
      <c r="CM17" s="332"/>
      <c r="CN17" s="332"/>
      <c r="CO17" s="332"/>
    </row>
    <row r="18" spans="1:93" ht="3.95" customHeight="1">
      <c r="A18" s="335"/>
      <c r="B18" s="324"/>
      <c r="C18" s="324"/>
      <c r="D18" s="324"/>
      <c r="E18" s="324"/>
      <c r="F18" s="324"/>
      <c r="G18" s="343"/>
      <c r="H18" s="343"/>
      <c r="I18" s="343"/>
      <c r="J18" s="344"/>
      <c r="K18" s="344"/>
      <c r="L18" s="344"/>
      <c r="M18" s="344"/>
      <c r="N18" s="334"/>
      <c r="O18" s="334"/>
      <c r="P18" s="326"/>
      <c r="Q18" s="323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22"/>
      <c r="AS18" s="322"/>
      <c r="AT18" s="343"/>
      <c r="AU18" s="323"/>
      <c r="AV18" s="336"/>
      <c r="AW18" s="336"/>
      <c r="AX18" s="336"/>
      <c r="AY18" s="336"/>
      <c r="AZ18" s="336"/>
      <c r="BA18" s="336"/>
      <c r="BB18" s="336"/>
      <c r="BC18" s="336"/>
      <c r="BD18" s="322"/>
      <c r="BE18" s="322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2"/>
      <c r="CL18" s="332"/>
      <c r="CM18" s="332"/>
      <c r="CN18" s="332"/>
      <c r="CO18" s="332"/>
    </row>
    <row r="19" spans="1:93" ht="3.95" customHeight="1">
      <c r="A19" s="335"/>
      <c r="B19" s="324"/>
      <c r="C19" s="324"/>
      <c r="D19" s="324"/>
      <c r="E19" s="324"/>
      <c r="F19" s="324"/>
      <c r="G19" s="343"/>
      <c r="H19" s="343"/>
      <c r="I19" s="343"/>
      <c r="J19" s="344"/>
      <c r="K19" s="344"/>
      <c r="L19" s="344"/>
      <c r="M19" s="344"/>
      <c r="N19" s="334"/>
      <c r="O19" s="334"/>
      <c r="P19" s="326"/>
      <c r="Q19" s="323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22"/>
      <c r="AS19" s="322"/>
      <c r="AT19" s="337" t="s">
        <v>112</v>
      </c>
      <c r="AU19" s="337"/>
      <c r="AV19" s="338" t="s">
        <v>85</v>
      </c>
      <c r="AW19" s="338"/>
      <c r="AX19" s="338"/>
      <c r="AY19" s="338"/>
      <c r="AZ19" s="338"/>
      <c r="BA19" s="338"/>
      <c r="BB19" s="338"/>
      <c r="BC19" s="338"/>
      <c r="BD19" s="338"/>
      <c r="BE19" s="338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2"/>
      <c r="CL19" s="332"/>
      <c r="CM19" s="332"/>
      <c r="CN19" s="332"/>
      <c r="CO19" s="332"/>
    </row>
    <row r="20" spans="1:93" ht="3.95" customHeight="1">
      <c r="A20" s="335"/>
      <c r="B20" s="324"/>
      <c r="C20" s="324"/>
      <c r="D20" s="324"/>
      <c r="E20" s="324"/>
      <c r="F20" s="324"/>
      <c r="G20" s="343"/>
      <c r="H20" s="343"/>
      <c r="I20" s="343"/>
      <c r="J20" s="344"/>
      <c r="K20" s="344"/>
      <c r="L20" s="344"/>
      <c r="M20" s="344"/>
      <c r="N20" s="345"/>
      <c r="O20" s="345"/>
      <c r="P20" s="346"/>
      <c r="Q20" s="347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48"/>
      <c r="AD20" s="323"/>
      <c r="AE20" s="32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23"/>
      <c r="AS20" s="322"/>
      <c r="AT20" s="337"/>
      <c r="AU20" s="337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2"/>
      <c r="CL20" s="332"/>
      <c r="CM20" s="332"/>
      <c r="CN20" s="332"/>
      <c r="CO20" s="332"/>
    </row>
    <row r="21" spans="1:93" ht="3.95" customHeight="1">
      <c r="A21" s="335"/>
      <c r="B21" s="324"/>
      <c r="C21" s="324"/>
      <c r="D21" s="324"/>
      <c r="E21" s="324"/>
      <c r="F21" s="324"/>
      <c r="G21" s="343"/>
      <c r="H21" s="343"/>
      <c r="I21" s="343"/>
      <c r="J21" s="344"/>
      <c r="K21" s="344"/>
      <c r="L21" s="324">
        <v>1</v>
      </c>
      <c r="M21" s="324"/>
      <c r="N21" s="349" t="s">
        <v>113</v>
      </c>
      <c r="O21" s="349"/>
      <c r="P21" s="349"/>
      <c r="Q21" s="350"/>
      <c r="R21" s="351" t="s">
        <v>85</v>
      </c>
      <c r="S21" s="351"/>
      <c r="T21" s="351"/>
      <c r="U21" s="351"/>
      <c r="V21" s="351"/>
      <c r="W21" s="351"/>
      <c r="X21" s="351"/>
      <c r="Y21" s="351"/>
      <c r="Z21" s="351"/>
      <c r="AA21" s="351"/>
      <c r="AB21" s="352">
        <v>8</v>
      </c>
      <c r="AC21" s="352"/>
      <c r="AD21" s="323"/>
      <c r="AE21" s="32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23"/>
      <c r="AS21" s="322"/>
      <c r="AT21" s="337"/>
      <c r="AU21" s="337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32"/>
      <c r="CL21" s="332"/>
      <c r="CM21" s="332"/>
      <c r="CN21" s="332"/>
      <c r="CO21" s="332"/>
    </row>
    <row r="22" spans="1:93" ht="3.95" customHeight="1">
      <c r="A22" s="353"/>
      <c r="B22" s="328"/>
      <c r="C22" s="328"/>
      <c r="D22" s="328"/>
      <c r="E22" s="328"/>
      <c r="F22" s="328"/>
      <c r="G22" s="336"/>
      <c r="H22" s="336"/>
      <c r="I22" s="336"/>
      <c r="J22" s="354"/>
      <c r="K22" s="342"/>
      <c r="L22" s="324"/>
      <c r="M22" s="324"/>
      <c r="N22" s="349"/>
      <c r="O22" s="349"/>
      <c r="P22" s="349"/>
      <c r="Q22" s="350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2"/>
      <c r="AC22" s="352"/>
      <c r="AD22" s="355"/>
      <c r="AE22" s="32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23"/>
      <c r="AS22" s="322"/>
      <c r="AT22" s="337"/>
      <c r="AU22" s="337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5"/>
      <c r="BZ22" s="335"/>
      <c r="CA22" s="335"/>
      <c r="CB22" s="335"/>
      <c r="CC22" s="335"/>
      <c r="CD22" s="335"/>
      <c r="CE22" s="335"/>
      <c r="CF22" s="335"/>
      <c r="CG22" s="335"/>
      <c r="CH22" s="335"/>
      <c r="CI22" s="335"/>
      <c r="CJ22" s="335"/>
      <c r="CK22" s="332"/>
      <c r="CL22" s="332"/>
      <c r="CM22" s="332"/>
      <c r="CN22" s="332"/>
      <c r="CO22" s="332"/>
    </row>
    <row r="23" spans="1:93" ht="3.95" customHeight="1">
      <c r="A23" s="353"/>
      <c r="B23" s="328"/>
      <c r="C23" s="328"/>
      <c r="D23" s="328"/>
      <c r="E23" s="328"/>
      <c r="F23" s="328"/>
      <c r="G23" s="336"/>
      <c r="H23" s="336"/>
      <c r="I23" s="336"/>
      <c r="J23" s="342"/>
      <c r="K23" s="342"/>
      <c r="L23" s="324"/>
      <c r="M23" s="324"/>
      <c r="N23" s="349"/>
      <c r="O23" s="349"/>
      <c r="P23" s="349"/>
      <c r="Q23" s="350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2"/>
      <c r="AC23" s="352"/>
      <c r="AD23" s="356"/>
      <c r="AE23" s="32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23"/>
      <c r="AS23" s="322"/>
      <c r="AT23" s="322"/>
      <c r="AU23" s="323"/>
      <c r="AV23" s="336"/>
      <c r="AW23" s="336"/>
      <c r="AX23" s="336"/>
      <c r="AY23" s="336"/>
      <c r="AZ23" s="336"/>
      <c r="BA23" s="336"/>
      <c r="BB23" s="336"/>
      <c r="BC23" s="336"/>
      <c r="BD23" s="322"/>
      <c r="BE23" s="322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2"/>
      <c r="CL23" s="332"/>
      <c r="CM23" s="332"/>
      <c r="CN23" s="332"/>
      <c r="CO23" s="332"/>
    </row>
    <row r="24" spans="1:93" ht="3.95" customHeight="1">
      <c r="A24" s="335"/>
      <c r="B24" s="324"/>
      <c r="C24" s="324"/>
      <c r="D24" s="324"/>
      <c r="E24" s="324"/>
      <c r="F24" s="324"/>
      <c r="G24" s="343"/>
      <c r="H24" s="343"/>
      <c r="I24" s="343"/>
      <c r="J24" s="344"/>
      <c r="K24" s="357"/>
      <c r="L24" s="324"/>
      <c r="M24" s="324"/>
      <c r="N24" s="349"/>
      <c r="O24" s="349"/>
      <c r="P24" s="349"/>
      <c r="Q24" s="350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2"/>
      <c r="AC24" s="352"/>
      <c r="AD24" s="356"/>
      <c r="AE24" s="32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23"/>
      <c r="AS24" s="322"/>
      <c r="AT24" s="337" t="s">
        <v>114</v>
      </c>
      <c r="AU24" s="337"/>
      <c r="AV24" s="338" t="s">
        <v>91</v>
      </c>
      <c r="AW24" s="338"/>
      <c r="AX24" s="338"/>
      <c r="AY24" s="338"/>
      <c r="AZ24" s="338"/>
      <c r="BA24" s="338"/>
      <c r="BB24" s="338"/>
      <c r="BC24" s="338"/>
      <c r="BD24" s="338"/>
      <c r="BE24" s="338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2"/>
      <c r="CL24" s="332"/>
      <c r="CM24" s="332"/>
      <c r="CN24" s="332"/>
      <c r="CO24" s="332"/>
    </row>
    <row r="25" spans="1:93" ht="3.95" customHeight="1">
      <c r="A25" s="335"/>
      <c r="B25" s="324"/>
      <c r="C25" s="324"/>
      <c r="D25" s="324"/>
      <c r="E25" s="324"/>
      <c r="F25" s="324"/>
      <c r="G25" s="343"/>
      <c r="H25" s="343"/>
      <c r="I25" s="343"/>
      <c r="J25" s="357"/>
      <c r="K25" s="357"/>
      <c r="L25" s="357"/>
      <c r="M25" s="357"/>
      <c r="N25" s="345"/>
      <c r="O25" s="345"/>
      <c r="P25" s="346"/>
      <c r="Q25" s="347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48"/>
      <c r="AD25" s="356"/>
      <c r="AE25" s="323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3"/>
      <c r="AS25" s="322"/>
      <c r="AT25" s="337"/>
      <c r="AU25" s="337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2"/>
      <c r="CL25" s="332"/>
      <c r="CM25" s="332"/>
      <c r="CN25" s="332"/>
      <c r="CO25" s="332"/>
    </row>
    <row r="26" spans="1:93" ht="3.95" customHeight="1">
      <c r="A26" s="335"/>
      <c r="B26" s="324"/>
      <c r="C26" s="324"/>
      <c r="D26" s="324"/>
      <c r="E26" s="324"/>
      <c r="F26" s="324"/>
      <c r="G26" s="343"/>
      <c r="H26" s="343"/>
      <c r="I26" s="343"/>
      <c r="J26" s="357"/>
      <c r="K26" s="357"/>
      <c r="L26" s="357"/>
      <c r="M26" s="357"/>
      <c r="N26" s="334"/>
      <c r="O26" s="334"/>
      <c r="P26" s="326"/>
      <c r="Q26" s="323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48"/>
      <c r="AD26" s="359"/>
      <c r="AE26" s="323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3"/>
      <c r="AS26" s="322"/>
      <c r="AT26" s="337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32"/>
      <c r="CL26" s="332"/>
      <c r="CM26" s="332"/>
      <c r="CN26" s="332"/>
      <c r="CO26" s="332"/>
    </row>
    <row r="27" spans="1:93" ht="3.95" customHeight="1">
      <c r="A27" s="335"/>
      <c r="B27" s="324"/>
      <c r="C27" s="324"/>
      <c r="D27" s="324"/>
      <c r="E27" s="324"/>
      <c r="F27" s="324"/>
      <c r="G27" s="343"/>
      <c r="H27" s="343"/>
      <c r="I27" s="343"/>
      <c r="J27" s="357"/>
      <c r="K27" s="357"/>
      <c r="L27" s="357"/>
      <c r="M27" s="357"/>
      <c r="N27" s="345"/>
      <c r="O27" s="345"/>
      <c r="P27" s="360"/>
      <c r="Q27" s="323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48"/>
      <c r="AD27" s="359"/>
      <c r="AE27" s="323"/>
      <c r="AF27" s="351" t="s">
        <v>85</v>
      </c>
      <c r="AG27" s="351"/>
      <c r="AH27" s="351"/>
      <c r="AI27" s="351"/>
      <c r="AJ27" s="351"/>
      <c r="AK27" s="351"/>
      <c r="AL27" s="351"/>
      <c r="AM27" s="351"/>
      <c r="AN27" s="351"/>
      <c r="AO27" s="351"/>
      <c r="AP27" s="352">
        <v>2</v>
      </c>
      <c r="AQ27" s="352"/>
      <c r="AR27" s="323"/>
      <c r="AS27" s="322"/>
      <c r="AT27" s="337"/>
      <c r="AU27" s="337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2"/>
      <c r="CL27" s="332"/>
      <c r="CM27" s="332"/>
      <c r="CN27" s="332"/>
      <c r="CO27" s="332"/>
    </row>
    <row r="28" spans="1:93" ht="3.95" customHeight="1">
      <c r="A28" s="353"/>
      <c r="B28" s="328"/>
      <c r="C28" s="328"/>
      <c r="D28" s="328"/>
      <c r="E28" s="328"/>
      <c r="F28" s="328"/>
      <c r="G28" s="336"/>
      <c r="H28" s="336"/>
      <c r="I28" s="336"/>
      <c r="J28" s="326"/>
      <c r="K28" s="326"/>
      <c r="L28" s="326"/>
      <c r="M28" s="326"/>
      <c r="N28" s="360"/>
      <c r="O28" s="361"/>
      <c r="P28" s="360"/>
      <c r="Q28" s="323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48"/>
      <c r="AD28" s="359"/>
      <c r="AE28" s="362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2"/>
      <c r="AQ28" s="352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6"/>
      <c r="BF28" s="320"/>
      <c r="BG28" s="341"/>
      <c r="BH28" s="341"/>
      <c r="BI28" s="341"/>
      <c r="BJ28" s="341"/>
      <c r="BK28" s="341"/>
      <c r="BL28" s="341"/>
      <c r="BM28" s="341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2"/>
      <c r="CL28" s="332"/>
      <c r="CM28" s="332"/>
      <c r="CN28" s="332"/>
      <c r="CO28" s="332"/>
    </row>
    <row r="29" spans="1:93" ht="3.95" customHeight="1">
      <c r="A29" s="353"/>
      <c r="B29" s="328"/>
      <c r="C29" s="328"/>
      <c r="D29" s="328"/>
      <c r="E29" s="328"/>
      <c r="F29" s="328"/>
      <c r="G29" s="336"/>
      <c r="H29" s="336"/>
      <c r="I29" s="336"/>
      <c r="J29" s="326"/>
      <c r="K29" s="326"/>
      <c r="L29" s="326"/>
      <c r="M29" s="326"/>
      <c r="N29" s="360"/>
      <c r="O29" s="361"/>
      <c r="P29" s="360"/>
      <c r="Q29" s="323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48"/>
      <c r="AD29" s="359"/>
      <c r="AE29" s="323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2"/>
      <c r="AQ29" s="352"/>
      <c r="AR29" s="356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6"/>
      <c r="BE29" s="343"/>
      <c r="BF29" s="335"/>
      <c r="BG29" s="335"/>
      <c r="BH29" s="335"/>
      <c r="BI29" s="335"/>
      <c r="BJ29" s="335"/>
      <c r="BK29" s="335"/>
      <c r="BL29" s="335"/>
      <c r="BM29" s="335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2"/>
      <c r="CL29" s="332"/>
      <c r="CM29" s="332"/>
      <c r="CN29" s="332"/>
      <c r="CO29" s="332"/>
    </row>
    <row r="30" spans="1:93" ht="3.95" customHeight="1">
      <c r="A30" s="335"/>
      <c r="B30" s="324"/>
      <c r="C30" s="324"/>
      <c r="D30" s="324"/>
      <c r="E30" s="324"/>
      <c r="F30" s="324"/>
      <c r="G30" s="343"/>
      <c r="H30" s="343"/>
      <c r="I30" s="343"/>
      <c r="J30" s="343"/>
      <c r="K30" s="343"/>
      <c r="L30" s="343"/>
      <c r="M30" s="343"/>
      <c r="N30" s="345"/>
      <c r="O30" s="345"/>
      <c r="P30" s="360"/>
      <c r="Q30" s="323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48"/>
      <c r="AD30" s="359"/>
      <c r="AE30" s="323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2"/>
      <c r="AQ30" s="352"/>
      <c r="AR30" s="356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6"/>
      <c r="BE30" s="343"/>
      <c r="BF30" s="335"/>
      <c r="BG30" s="335"/>
      <c r="BH30" s="335"/>
      <c r="BI30" s="335"/>
      <c r="BJ30" s="335"/>
      <c r="BK30" s="335"/>
      <c r="BL30" s="335"/>
      <c r="BM30" s="335"/>
      <c r="BN30" s="330"/>
      <c r="BO30" s="330"/>
      <c r="BP30" s="330"/>
      <c r="BQ30" s="330"/>
      <c r="BR30" s="330"/>
      <c r="BS30" s="330"/>
      <c r="BT30" s="330"/>
      <c r="BU30" s="330"/>
      <c r="BV30" s="330"/>
      <c r="BW30" s="330"/>
      <c r="BX30" s="330"/>
      <c r="BY30" s="330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2"/>
      <c r="CL30" s="332"/>
      <c r="CM30" s="332"/>
      <c r="CN30" s="332"/>
      <c r="CO30" s="332"/>
    </row>
    <row r="31" spans="1:93" ht="3.95" customHeight="1">
      <c r="A31" s="335"/>
      <c r="B31" s="324"/>
      <c r="C31" s="324"/>
      <c r="D31" s="324"/>
      <c r="E31" s="324"/>
      <c r="F31" s="324"/>
      <c r="G31" s="343"/>
      <c r="H31" s="343"/>
      <c r="I31" s="343"/>
      <c r="J31" s="343"/>
      <c r="K31" s="343"/>
      <c r="L31" s="343"/>
      <c r="M31" s="343"/>
      <c r="N31" s="345"/>
      <c r="O31" s="345"/>
      <c r="P31" s="360"/>
      <c r="Q31" s="323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48"/>
      <c r="AD31" s="359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48"/>
      <c r="AR31" s="356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6"/>
      <c r="BE31" s="343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1"/>
      <c r="BX31" s="331"/>
      <c r="BY31" s="330"/>
      <c r="BZ31" s="330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32"/>
      <c r="CL31" s="332"/>
      <c r="CM31" s="332"/>
      <c r="CN31" s="332"/>
      <c r="CO31" s="332"/>
    </row>
    <row r="32" spans="1:93" ht="3.95" customHeight="1">
      <c r="A32" s="335"/>
      <c r="B32" s="324"/>
      <c r="C32" s="324"/>
      <c r="D32" s="324"/>
      <c r="E32" s="324"/>
      <c r="F32" s="324"/>
      <c r="G32" s="343"/>
      <c r="H32" s="343"/>
      <c r="I32" s="343"/>
      <c r="J32" s="343"/>
      <c r="K32" s="343"/>
      <c r="L32" s="343"/>
      <c r="M32" s="343"/>
      <c r="N32" s="345"/>
      <c r="O32" s="345"/>
      <c r="P32" s="346"/>
      <c r="Q32" s="323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48"/>
      <c r="AD32" s="36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48"/>
      <c r="AR32" s="359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6"/>
      <c r="BE32" s="326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1"/>
      <c r="BX32" s="331"/>
      <c r="BY32" s="330"/>
      <c r="BZ32" s="330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32"/>
      <c r="CL32" s="332"/>
      <c r="CM32" s="332"/>
      <c r="CN32" s="332"/>
      <c r="CO32" s="332"/>
    </row>
    <row r="33" spans="1:93" ht="3.95" customHeight="1">
      <c r="A33" s="335"/>
      <c r="B33" s="324"/>
      <c r="C33" s="324"/>
      <c r="D33" s="324"/>
      <c r="E33" s="324"/>
      <c r="F33" s="324"/>
      <c r="G33" s="343"/>
      <c r="H33" s="343"/>
      <c r="I33" s="343"/>
      <c r="J33" s="343"/>
      <c r="K33" s="343"/>
      <c r="L33" s="324">
        <v>2</v>
      </c>
      <c r="M33" s="324"/>
      <c r="N33" s="364" t="s">
        <v>115</v>
      </c>
      <c r="O33" s="364"/>
      <c r="P33" s="364"/>
      <c r="Q33" s="365"/>
      <c r="R33" s="366" t="s">
        <v>93</v>
      </c>
      <c r="S33" s="366"/>
      <c r="T33" s="366"/>
      <c r="U33" s="366"/>
      <c r="V33" s="366"/>
      <c r="W33" s="366"/>
      <c r="X33" s="366"/>
      <c r="Y33" s="366"/>
      <c r="Z33" s="366"/>
      <c r="AA33" s="366"/>
      <c r="AB33" s="352">
        <v>1</v>
      </c>
      <c r="AC33" s="352"/>
      <c r="AD33" s="363"/>
      <c r="AE33" s="323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59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6"/>
      <c r="BF33" s="330"/>
      <c r="BG33" s="341"/>
      <c r="BH33" s="341"/>
      <c r="BI33" s="341"/>
      <c r="BJ33" s="341"/>
      <c r="BK33" s="341"/>
      <c r="BL33" s="341"/>
      <c r="BM33" s="341"/>
      <c r="BN33" s="335"/>
      <c r="BO33" s="335"/>
      <c r="BP33" s="335"/>
      <c r="BQ33" s="335"/>
      <c r="BR33" s="335"/>
      <c r="BS33" s="335"/>
      <c r="BT33" s="335"/>
      <c r="BU33" s="335"/>
      <c r="BV33" s="335"/>
      <c r="BW33" s="331"/>
      <c r="BX33" s="331"/>
      <c r="BY33" s="335"/>
      <c r="BZ33" s="330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32"/>
      <c r="CL33" s="332"/>
      <c r="CM33" s="332"/>
      <c r="CN33" s="332"/>
      <c r="CO33" s="332"/>
    </row>
    <row r="34" spans="1:93" ht="3.95" customHeight="1">
      <c r="A34" s="353"/>
      <c r="B34" s="328"/>
      <c r="C34" s="328"/>
      <c r="D34" s="328"/>
      <c r="E34" s="328"/>
      <c r="F34" s="328"/>
      <c r="G34" s="336"/>
      <c r="H34" s="336"/>
      <c r="I34" s="336"/>
      <c r="J34" s="326"/>
      <c r="K34" s="326"/>
      <c r="L34" s="324"/>
      <c r="M34" s="324"/>
      <c r="N34" s="364"/>
      <c r="O34" s="364"/>
      <c r="P34" s="364"/>
      <c r="Q34" s="365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52"/>
      <c r="AC34" s="352"/>
      <c r="AD34" s="363"/>
      <c r="AE34" s="323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59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6"/>
      <c r="BF34" s="330"/>
      <c r="BG34" s="341"/>
      <c r="BH34" s="341"/>
      <c r="BI34" s="341"/>
      <c r="BJ34" s="341"/>
      <c r="BK34" s="341"/>
      <c r="BL34" s="341"/>
      <c r="BM34" s="341"/>
      <c r="BN34" s="335"/>
      <c r="BO34" s="335"/>
      <c r="BP34" s="335"/>
      <c r="BQ34" s="335"/>
      <c r="BR34" s="335"/>
      <c r="BS34" s="335"/>
      <c r="BT34" s="335"/>
      <c r="BU34" s="335"/>
      <c r="BV34" s="335"/>
      <c r="BW34" s="331"/>
      <c r="BX34" s="331"/>
      <c r="BY34" s="335"/>
      <c r="BZ34" s="330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32"/>
      <c r="CL34" s="332"/>
      <c r="CM34" s="332"/>
      <c r="CN34" s="332"/>
      <c r="CO34" s="332"/>
    </row>
    <row r="35" spans="1:93" ht="3.95" customHeight="1">
      <c r="A35" s="353"/>
      <c r="B35" s="328"/>
      <c r="C35" s="328"/>
      <c r="D35" s="328"/>
      <c r="E35" s="328"/>
      <c r="F35" s="328"/>
      <c r="G35" s="336"/>
      <c r="H35" s="336"/>
      <c r="I35" s="336"/>
      <c r="J35" s="326"/>
      <c r="K35" s="326"/>
      <c r="L35" s="324"/>
      <c r="M35" s="324"/>
      <c r="N35" s="364"/>
      <c r="O35" s="364"/>
      <c r="P35" s="364"/>
      <c r="Q35" s="365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52"/>
      <c r="AC35" s="352"/>
      <c r="AD35" s="367"/>
      <c r="AE35" s="368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69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6"/>
      <c r="BF35" s="330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70"/>
      <c r="BY35" s="335"/>
      <c r="BZ35" s="330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32"/>
      <c r="CL35" s="332"/>
      <c r="CM35" s="332"/>
      <c r="CN35" s="332"/>
      <c r="CO35" s="332"/>
    </row>
    <row r="36" spans="1:93" ht="3.95" customHeight="1">
      <c r="A36" s="335"/>
      <c r="B36" s="324"/>
      <c r="C36" s="324"/>
      <c r="D36" s="324"/>
      <c r="E36" s="324"/>
      <c r="F36" s="324"/>
      <c r="G36" s="343"/>
      <c r="H36" s="343"/>
      <c r="I36" s="343"/>
      <c r="J36" s="343"/>
      <c r="K36" s="343"/>
      <c r="L36" s="324"/>
      <c r="M36" s="324"/>
      <c r="N36" s="364"/>
      <c r="O36" s="364"/>
      <c r="P36" s="364"/>
      <c r="Q36" s="365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52"/>
      <c r="AC36" s="352"/>
      <c r="AD36" s="371"/>
      <c r="AE36" s="368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69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6"/>
      <c r="BF36" s="330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70"/>
      <c r="BY36" s="330"/>
      <c r="BZ36" s="330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32"/>
      <c r="CL36" s="332"/>
      <c r="CM36" s="332"/>
      <c r="CN36" s="332"/>
      <c r="CO36" s="332"/>
    </row>
    <row r="37" spans="1:93" ht="3.95" customHeight="1">
      <c r="A37" s="335"/>
      <c r="B37" s="324"/>
      <c r="C37" s="324"/>
      <c r="D37" s="324"/>
      <c r="E37" s="324"/>
      <c r="F37" s="324"/>
      <c r="G37" s="343"/>
      <c r="H37" s="343"/>
      <c r="I37" s="343"/>
      <c r="J37" s="343"/>
      <c r="K37" s="343"/>
      <c r="L37" s="343"/>
      <c r="M37" s="343"/>
      <c r="N37" s="345"/>
      <c r="O37" s="345"/>
      <c r="P37" s="346"/>
      <c r="Q37" s="323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48"/>
      <c r="AD37" s="371"/>
      <c r="AE37" s="368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69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6"/>
      <c r="BF37" s="330"/>
      <c r="BG37" s="341"/>
      <c r="BH37" s="341"/>
      <c r="BI37" s="341"/>
      <c r="BJ37" s="341"/>
      <c r="BK37" s="341"/>
      <c r="BX37" s="370"/>
      <c r="BY37" s="330"/>
      <c r="BZ37" s="330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32"/>
      <c r="CL37" s="332"/>
      <c r="CM37" s="332"/>
      <c r="CN37" s="332"/>
      <c r="CO37" s="332"/>
    </row>
    <row r="38" spans="1:93" ht="3.95" customHeight="1">
      <c r="A38" s="335"/>
      <c r="B38" s="324"/>
      <c r="C38" s="324"/>
      <c r="D38" s="324"/>
      <c r="E38" s="324"/>
      <c r="F38" s="324"/>
      <c r="G38" s="343"/>
      <c r="H38" s="343"/>
      <c r="I38" s="343"/>
      <c r="J38" s="343"/>
      <c r="K38" s="343"/>
      <c r="L38" s="343"/>
      <c r="M38" s="343"/>
      <c r="N38" s="345"/>
      <c r="O38" s="345"/>
      <c r="P38" s="360"/>
      <c r="Q38" s="323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48"/>
      <c r="AD38" s="371"/>
      <c r="AE38" s="368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69"/>
      <c r="AS38" s="323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30"/>
      <c r="BG38" s="341"/>
      <c r="BH38" s="341"/>
      <c r="BI38" s="341"/>
      <c r="BJ38" s="341"/>
      <c r="BK38" s="341"/>
      <c r="BX38" s="370"/>
      <c r="BY38" s="330"/>
      <c r="BZ38" s="330"/>
      <c r="CA38" s="341"/>
      <c r="CB38" s="341"/>
      <c r="CC38" s="341"/>
      <c r="CD38" s="341"/>
      <c r="CE38" s="341"/>
      <c r="CF38" s="341"/>
      <c r="CG38" s="341"/>
      <c r="CH38" s="341"/>
      <c r="CI38" s="341"/>
      <c r="CJ38" s="341"/>
      <c r="CK38" s="332"/>
      <c r="CL38" s="332"/>
      <c r="CM38" s="332"/>
      <c r="CN38" s="332"/>
      <c r="CO38" s="332"/>
    </row>
    <row r="39" spans="1:93" ht="3.95" customHeight="1">
      <c r="A39" s="335"/>
      <c r="B39" s="324"/>
      <c r="C39" s="324"/>
      <c r="D39" s="324"/>
      <c r="E39" s="324"/>
      <c r="F39" s="324"/>
      <c r="G39" s="343"/>
      <c r="H39" s="343"/>
      <c r="I39" s="343"/>
      <c r="J39" s="343"/>
      <c r="K39" s="343"/>
      <c r="L39" s="343"/>
      <c r="M39" s="343"/>
      <c r="N39" s="345"/>
      <c r="O39" s="345"/>
      <c r="P39" s="360"/>
      <c r="Q39" s="323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48"/>
      <c r="AD39" s="371"/>
      <c r="AE39" s="368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69"/>
      <c r="AS39" s="323"/>
      <c r="AT39" s="352" t="s">
        <v>88</v>
      </c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330"/>
      <c r="BG39" s="341"/>
      <c r="BH39" s="341"/>
      <c r="BI39" s="341"/>
      <c r="BJ39" s="341"/>
      <c r="BK39" s="341"/>
      <c r="BX39" s="370"/>
      <c r="BY39" s="330"/>
      <c r="BZ39" s="330"/>
      <c r="CA39" s="341"/>
      <c r="CB39" s="341"/>
      <c r="CC39" s="341"/>
      <c r="CD39" s="341"/>
      <c r="CE39" s="341"/>
      <c r="CF39" s="341"/>
      <c r="CG39" s="341"/>
      <c r="CH39" s="341"/>
      <c r="CI39" s="341"/>
      <c r="CJ39" s="341"/>
      <c r="CK39" s="332"/>
      <c r="CL39" s="332"/>
      <c r="CM39" s="332"/>
      <c r="CN39" s="332"/>
      <c r="CO39" s="332"/>
    </row>
    <row r="40" spans="1:93" ht="3.95" customHeight="1">
      <c r="A40" s="353"/>
      <c r="B40" s="328"/>
      <c r="C40" s="328"/>
      <c r="D40" s="328"/>
      <c r="E40" s="328"/>
      <c r="F40" s="328"/>
      <c r="G40" s="336"/>
      <c r="H40" s="336"/>
      <c r="I40" s="336"/>
      <c r="J40" s="326"/>
      <c r="K40" s="326"/>
      <c r="L40" s="326"/>
      <c r="M40" s="326"/>
      <c r="N40" s="360"/>
      <c r="O40" s="361"/>
      <c r="P40" s="360"/>
      <c r="Q40" s="323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48"/>
      <c r="AD40" s="371"/>
      <c r="AE40" s="368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69"/>
      <c r="AS40" s="323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30"/>
      <c r="BG40" s="341"/>
      <c r="BH40" s="341"/>
      <c r="BI40" s="341"/>
      <c r="BJ40" s="341"/>
      <c r="BK40" s="341"/>
      <c r="BX40" s="370"/>
      <c r="BY40" s="330"/>
      <c r="BZ40" s="330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32"/>
      <c r="CL40" s="332"/>
      <c r="CM40" s="332"/>
      <c r="CN40" s="332"/>
      <c r="CO40" s="332"/>
    </row>
    <row r="41" spans="1:93" ht="3.95" customHeight="1">
      <c r="A41" s="353"/>
      <c r="B41" s="328"/>
      <c r="C41" s="328"/>
      <c r="D41" s="328"/>
      <c r="E41" s="328"/>
      <c r="F41" s="328"/>
      <c r="G41" s="336"/>
      <c r="H41" s="336"/>
      <c r="I41" s="336"/>
      <c r="J41" s="326"/>
      <c r="K41" s="326"/>
      <c r="L41" s="326"/>
      <c r="M41" s="326"/>
      <c r="N41" s="360"/>
      <c r="O41" s="361"/>
      <c r="P41" s="360"/>
      <c r="Q41" s="323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48"/>
      <c r="AD41" s="371"/>
      <c r="AE41" s="368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69"/>
      <c r="AS41" s="37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30"/>
      <c r="BG41" s="341"/>
      <c r="BH41" s="341"/>
      <c r="BI41" s="341"/>
      <c r="BJ41" s="341"/>
      <c r="BK41" s="341"/>
      <c r="BX41" s="370"/>
      <c r="BY41" s="330"/>
      <c r="BZ41" s="330"/>
      <c r="CA41" s="341"/>
      <c r="CB41" s="341"/>
      <c r="CC41" s="341"/>
      <c r="CD41" s="341"/>
      <c r="CE41" s="341"/>
      <c r="CF41" s="341"/>
      <c r="CG41" s="341"/>
      <c r="CH41" s="341"/>
      <c r="CI41" s="341"/>
      <c r="CJ41" s="341"/>
      <c r="CK41" s="332"/>
      <c r="CL41" s="332"/>
      <c r="CM41" s="332"/>
      <c r="CN41" s="332"/>
      <c r="CO41" s="332"/>
    </row>
    <row r="42" spans="1:93" ht="3.95" customHeight="1">
      <c r="A42" s="335"/>
      <c r="B42" s="324"/>
      <c r="C42" s="324"/>
      <c r="D42" s="324"/>
      <c r="E42" s="324"/>
      <c r="F42" s="324"/>
      <c r="G42" s="343"/>
      <c r="H42" s="343"/>
      <c r="I42" s="343"/>
      <c r="J42" s="343"/>
      <c r="K42" s="343"/>
      <c r="L42" s="343"/>
      <c r="M42" s="343"/>
      <c r="N42" s="345"/>
      <c r="O42" s="345"/>
      <c r="P42" s="360"/>
      <c r="Q42" s="323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48"/>
      <c r="AD42" s="371"/>
      <c r="AE42" s="368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69"/>
      <c r="AS42" s="326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30"/>
      <c r="BG42" s="341"/>
      <c r="BH42" s="341"/>
      <c r="BI42" s="341"/>
      <c r="BJ42" s="341"/>
      <c r="BK42" s="341"/>
      <c r="BX42" s="370"/>
      <c r="BY42" s="330"/>
      <c r="BZ42" s="330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32"/>
      <c r="CL42" s="332"/>
      <c r="CM42" s="332"/>
      <c r="CN42" s="332"/>
      <c r="CO42" s="332"/>
    </row>
    <row r="43" spans="1:93" ht="3.95" customHeight="1">
      <c r="A43" s="335"/>
      <c r="B43" s="324"/>
      <c r="C43" s="324"/>
      <c r="D43" s="324"/>
      <c r="E43" s="324"/>
      <c r="F43" s="324"/>
      <c r="G43" s="343"/>
      <c r="H43" s="343"/>
      <c r="I43" s="343"/>
      <c r="J43" s="343"/>
      <c r="K43" s="343"/>
      <c r="L43" s="343"/>
      <c r="M43" s="343"/>
      <c r="N43" s="345"/>
      <c r="O43" s="345"/>
      <c r="P43" s="360"/>
      <c r="Q43" s="323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48"/>
      <c r="AD43" s="371"/>
      <c r="AE43" s="368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69"/>
      <c r="AS43" s="32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26"/>
      <c r="BF43" s="330"/>
      <c r="BG43" s="341"/>
      <c r="BH43" s="341"/>
      <c r="BI43" s="341"/>
      <c r="BJ43" s="341"/>
      <c r="BK43" s="341"/>
      <c r="BX43" s="370"/>
      <c r="BY43" s="330"/>
      <c r="BZ43" s="330"/>
      <c r="CA43" s="341"/>
      <c r="CB43" s="341"/>
      <c r="CC43" s="341"/>
      <c r="CD43" s="341"/>
      <c r="CE43" s="341"/>
      <c r="CF43" s="341"/>
      <c r="CG43" s="341"/>
      <c r="CH43" s="341"/>
      <c r="CI43" s="341"/>
      <c r="CJ43" s="341"/>
      <c r="CK43" s="332"/>
      <c r="CL43" s="332"/>
      <c r="CM43" s="332"/>
      <c r="CN43" s="332"/>
      <c r="CO43" s="332"/>
    </row>
    <row r="44" spans="1:93" ht="3.95" customHeight="1">
      <c r="A44" s="335"/>
      <c r="B44" s="324"/>
      <c r="C44" s="324"/>
      <c r="D44" s="324"/>
      <c r="E44" s="324"/>
      <c r="F44" s="324"/>
      <c r="G44" s="343"/>
      <c r="H44" s="343"/>
      <c r="I44" s="343"/>
      <c r="J44" s="343"/>
      <c r="K44" s="343"/>
      <c r="L44" s="343"/>
      <c r="M44" s="343"/>
      <c r="N44" s="345"/>
      <c r="O44" s="345"/>
      <c r="P44" s="346"/>
      <c r="Q44" s="323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48"/>
      <c r="AD44" s="371"/>
      <c r="AE44" s="368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69"/>
      <c r="AS44" s="32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22"/>
      <c r="BX44" s="370"/>
      <c r="BY44" s="330"/>
      <c r="BZ44" s="330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32"/>
      <c r="CL44" s="332"/>
      <c r="CM44" s="332"/>
      <c r="CN44" s="332"/>
      <c r="CO44" s="332"/>
    </row>
    <row r="45" spans="1:93" ht="3.95" customHeight="1">
      <c r="A45" s="335"/>
      <c r="B45" s="324"/>
      <c r="C45" s="324"/>
      <c r="D45" s="324"/>
      <c r="E45" s="324"/>
      <c r="F45" s="324"/>
      <c r="G45" s="343"/>
      <c r="H45" s="343"/>
      <c r="I45" s="343"/>
      <c r="J45" s="343"/>
      <c r="K45" s="343"/>
      <c r="L45" s="324">
        <v>3</v>
      </c>
      <c r="M45" s="324"/>
      <c r="N45" s="338" t="s">
        <v>116</v>
      </c>
      <c r="O45" s="338"/>
      <c r="P45" s="338"/>
      <c r="Q45" s="373"/>
      <c r="R45" s="366" t="s">
        <v>91</v>
      </c>
      <c r="S45" s="366"/>
      <c r="T45" s="366"/>
      <c r="U45" s="366"/>
      <c r="V45" s="366"/>
      <c r="W45" s="366"/>
      <c r="X45" s="366"/>
      <c r="Y45" s="366"/>
      <c r="Z45" s="366"/>
      <c r="AA45" s="366"/>
      <c r="AB45" s="352">
        <v>2</v>
      </c>
      <c r="AC45" s="352"/>
      <c r="AD45" s="371"/>
      <c r="AE45" s="368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69"/>
      <c r="AS45" s="326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X45" s="370"/>
      <c r="BY45" s="330"/>
      <c r="BZ45" s="330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32"/>
      <c r="CL45" s="332"/>
      <c r="CM45" s="332"/>
      <c r="CN45" s="332"/>
      <c r="CO45" s="332"/>
    </row>
    <row r="46" spans="1:93" ht="3.95" customHeight="1">
      <c r="A46" s="353"/>
      <c r="B46" s="328"/>
      <c r="C46" s="328"/>
      <c r="D46" s="328"/>
      <c r="E46" s="328"/>
      <c r="F46" s="328"/>
      <c r="G46" s="336"/>
      <c r="H46" s="336"/>
      <c r="I46" s="336"/>
      <c r="J46" s="326"/>
      <c r="K46" s="326"/>
      <c r="L46" s="324"/>
      <c r="M46" s="324"/>
      <c r="N46" s="338"/>
      <c r="O46" s="338"/>
      <c r="P46" s="338"/>
      <c r="Q46" s="373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52"/>
      <c r="AC46" s="352"/>
      <c r="AD46" s="371"/>
      <c r="AE46" s="368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69"/>
      <c r="AS46" s="326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X46" s="370"/>
      <c r="BY46" s="330"/>
      <c r="BZ46" s="330"/>
      <c r="CA46" s="341"/>
      <c r="CB46" s="341"/>
      <c r="CC46" s="341"/>
      <c r="CD46" s="341"/>
      <c r="CE46" s="341"/>
      <c r="CF46" s="341"/>
      <c r="CG46" s="341"/>
      <c r="CH46" s="341"/>
      <c r="CI46" s="341"/>
      <c r="CJ46" s="341"/>
      <c r="CK46" s="332"/>
      <c r="CL46" s="332"/>
      <c r="CM46" s="332"/>
      <c r="CN46" s="332"/>
      <c r="CO46" s="332"/>
    </row>
    <row r="47" spans="1:93" ht="3.95" customHeight="1">
      <c r="A47" s="353"/>
      <c r="B47" s="328"/>
      <c r="C47" s="328"/>
      <c r="D47" s="328"/>
      <c r="E47" s="328"/>
      <c r="F47" s="328"/>
      <c r="G47" s="336"/>
      <c r="H47" s="336"/>
      <c r="I47" s="336"/>
      <c r="J47" s="326"/>
      <c r="K47" s="326"/>
      <c r="L47" s="324"/>
      <c r="M47" s="324"/>
      <c r="N47" s="338"/>
      <c r="O47" s="338"/>
      <c r="P47" s="338"/>
      <c r="Q47" s="373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52"/>
      <c r="AC47" s="352"/>
      <c r="AD47" s="356"/>
      <c r="AE47" s="323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59"/>
      <c r="AS47" s="326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X47" s="370"/>
      <c r="BY47" s="330"/>
      <c r="BZ47" s="330"/>
      <c r="CA47" s="341"/>
      <c r="CB47" s="341"/>
      <c r="CC47" s="341"/>
      <c r="CD47" s="341"/>
      <c r="CE47" s="341"/>
      <c r="CF47" s="341"/>
      <c r="CG47" s="341"/>
      <c r="CH47" s="341"/>
      <c r="CI47" s="341"/>
      <c r="CJ47" s="341"/>
      <c r="CK47" s="332"/>
      <c r="CL47" s="332"/>
      <c r="CM47" s="332"/>
      <c r="CN47" s="332"/>
      <c r="CO47" s="332"/>
    </row>
    <row r="48" spans="1:93" ht="3.95" customHeight="1">
      <c r="A48" s="335"/>
      <c r="B48" s="324"/>
      <c r="C48" s="324"/>
      <c r="D48" s="324"/>
      <c r="E48" s="324"/>
      <c r="F48" s="324"/>
      <c r="G48" s="343"/>
      <c r="H48" s="343"/>
      <c r="I48" s="343"/>
      <c r="J48" s="343"/>
      <c r="K48" s="343"/>
      <c r="L48" s="324"/>
      <c r="M48" s="324"/>
      <c r="N48" s="338"/>
      <c r="O48" s="338"/>
      <c r="P48" s="338"/>
      <c r="Q48" s="373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52"/>
      <c r="AC48" s="352"/>
      <c r="AD48" s="356"/>
      <c r="AE48" s="323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59"/>
      <c r="AS48" s="326"/>
      <c r="AT48" s="322"/>
      <c r="AU48" s="322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X48" s="370"/>
      <c r="BY48" s="330"/>
      <c r="BZ48" s="330"/>
      <c r="CA48" s="341"/>
      <c r="CB48" s="341"/>
      <c r="CC48" s="341"/>
      <c r="CD48" s="341"/>
      <c r="CE48" s="341"/>
      <c r="CF48" s="341"/>
      <c r="CG48" s="341"/>
      <c r="CH48" s="341"/>
      <c r="CI48" s="341"/>
      <c r="CJ48" s="341"/>
      <c r="CK48" s="332"/>
      <c r="CL48" s="332"/>
      <c r="CM48" s="332"/>
      <c r="CN48" s="332"/>
      <c r="CO48" s="332"/>
    </row>
    <row r="49" spans="1:93" ht="3.95" customHeight="1">
      <c r="A49" s="335"/>
      <c r="B49" s="324"/>
      <c r="C49" s="324"/>
      <c r="D49" s="324"/>
      <c r="E49" s="324"/>
      <c r="F49" s="324"/>
      <c r="G49" s="343"/>
      <c r="H49" s="343"/>
      <c r="I49" s="343"/>
      <c r="J49" s="343"/>
      <c r="K49" s="343"/>
      <c r="L49" s="343"/>
      <c r="M49" s="343"/>
      <c r="N49" s="345"/>
      <c r="O49" s="345"/>
      <c r="P49" s="346"/>
      <c r="Q49" s="323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48"/>
      <c r="AD49" s="356"/>
      <c r="AE49" s="323"/>
      <c r="AF49" s="374"/>
      <c r="AG49" s="374"/>
      <c r="AH49" s="374"/>
      <c r="AI49" s="374"/>
      <c r="AJ49" s="374"/>
      <c r="AK49" s="374"/>
      <c r="AL49" s="374"/>
      <c r="AM49" s="374"/>
      <c r="AN49" s="374"/>
      <c r="AO49" s="374"/>
      <c r="AP49" s="374"/>
      <c r="AQ49" s="374"/>
      <c r="AR49" s="359"/>
      <c r="AS49" s="326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X49" s="370"/>
      <c r="BY49" s="330"/>
      <c r="BZ49" s="330"/>
      <c r="CA49" s="341"/>
      <c r="CB49" s="341"/>
      <c r="CC49" s="341"/>
      <c r="CD49" s="341"/>
      <c r="CE49" s="341"/>
      <c r="CF49" s="341"/>
      <c r="CG49" s="341"/>
      <c r="CH49" s="341"/>
      <c r="CI49" s="341"/>
      <c r="CJ49" s="341"/>
      <c r="CK49" s="332"/>
      <c r="CL49" s="332"/>
      <c r="CM49" s="332"/>
      <c r="CN49" s="332"/>
      <c r="CO49" s="332"/>
    </row>
    <row r="50" spans="1:93" ht="3.95" customHeight="1">
      <c r="A50" s="335"/>
      <c r="B50" s="324"/>
      <c r="C50" s="324"/>
      <c r="D50" s="324"/>
      <c r="E50" s="324"/>
      <c r="F50" s="324"/>
      <c r="G50" s="343"/>
      <c r="H50" s="343"/>
      <c r="I50" s="343"/>
      <c r="J50" s="343"/>
      <c r="K50" s="343"/>
      <c r="L50" s="343"/>
      <c r="M50" s="343"/>
      <c r="N50" s="345"/>
      <c r="O50" s="345"/>
      <c r="P50" s="360"/>
      <c r="Q50" s="323">
        <v>1</v>
      </c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48"/>
      <c r="AD50" s="359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48"/>
      <c r="AR50" s="363"/>
      <c r="AS50" s="326"/>
      <c r="AT50" s="322"/>
      <c r="AU50" s="322"/>
      <c r="AV50" s="322"/>
      <c r="AW50" s="322"/>
      <c r="AX50" s="322"/>
      <c r="AY50" s="322"/>
      <c r="AZ50" s="322"/>
      <c r="BA50" s="322"/>
      <c r="BB50" s="322"/>
      <c r="BC50" s="328"/>
      <c r="BD50" s="328"/>
      <c r="BE50" s="328"/>
      <c r="BF50" s="332"/>
      <c r="BG50" s="332"/>
      <c r="BX50" s="370"/>
      <c r="BY50" s="330"/>
      <c r="BZ50" s="330"/>
      <c r="CA50" s="341"/>
      <c r="CB50" s="341"/>
      <c r="CC50" s="341"/>
      <c r="CD50" s="341"/>
      <c r="CE50" s="341"/>
      <c r="CF50" s="341"/>
      <c r="CG50" s="341"/>
      <c r="CH50" s="341"/>
      <c r="CI50" s="341"/>
      <c r="CJ50" s="341"/>
      <c r="CK50" s="332"/>
      <c r="CL50" s="332"/>
      <c r="CM50" s="332"/>
      <c r="CN50" s="332"/>
      <c r="CO50" s="332"/>
    </row>
    <row r="51" spans="1:93" ht="3.95" customHeight="1">
      <c r="A51" s="335"/>
      <c r="B51" s="324"/>
      <c r="C51" s="324"/>
      <c r="D51" s="324"/>
      <c r="E51" s="324"/>
      <c r="F51" s="324"/>
      <c r="G51" s="343"/>
      <c r="H51" s="343"/>
      <c r="I51" s="343"/>
      <c r="J51" s="343"/>
      <c r="K51" s="343"/>
      <c r="L51" s="343"/>
      <c r="M51" s="343"/>
      <c r="N51" s="345"/>
      <c r="O51" s="345"/>
      <c r="P51" s="360"/>
      <c r="Q51" s="323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48"/>
      <c r="AD51" s="359"/>
      <c r="AE51" s="323"/>
      <c r="AF51" s="351" t="s">
        <v>88</v>
      </c>
      <c r="AG51" s="351"/>
      <c r="AH51" s="351"/>
      <c r="AI51" s="351"/>
      <c r="AJ51" s="351"/>
      <c r="AK51" s="351"/>
      <c r="AL51" s="351"/>
      <c r="AM51" s="351"/>
      <c r="AN51" s="351"/>
      <c r="AO51" s="351"/>
      <c r="AP51" s="352">
        <v>4</v>
      </c>
      <c r="AQ51" s="352"/>
      <c r="AR51" s="363"/>
      <c r="AS51" s="326"/>
      <c r="AT51" s="322"/>
      <c r="AU51" s="322"/>
      <c r="AV51" s="322"/>
      <c r="AW51" s="322"/>
      <c r="AX51" s="322"/>
      <c r="AY51" s="322"/>
      <c r="AZ51" s="322"/>
      <c r="BA51" s="322"/>
      <c r="BB51" s="322"/>
      <c r="BC51" s="328"/>
      <c r="BD51" s="328"/>
      <c r="BE51" s="328"/>
      <c r="BF51" s="332"/>
      <c r="BG51" s="332"/>
      <c r="BX51" s="370"/>
      <c r="BY51" s="330"/>
      <c r="BZ51" s="330"/>
      <c r="CA51" s="341"/>
      <c r="CB51" s="341"/>
      <c r="CC51" s="341"/>
      <c r="CD51" s="341"/>
      <c r="CE51" s="341"/>
      <c r="CF51" s="341"/>
      <c r="CG51" s="341"/>
      <c r="CH51" s="341"/>
      <c r="CI51" s="341"/>
      <c r="CJ51" s="341"/>
      <c r="CK51" s="332"/>
      <c r="CL51" s="332"/>
      <c r="CM51" s="332"/>
      <c r="CN51" s="332"/>
      <c r="CO51" s="332"/>
    </row>
    <row r="52" spans="1:93" ht="3.95" customHeight="1">
      <c r="B52" s="328"/>
      <c r="C52" s="328"/>
      <c r="D52" s="328"/>
      <c r="E52" s="328"/>
      <c r="F52" s="328"/>
      <c r="G52" s="336"/>
      <c r="H52" s="336"/>
      <c r="I52" s="336"/>
      <c r="J52" s="326"/>
      <c r="K52" s="326"/>
      <c r="L52" s="326"/>
      <c r="M52" s="326"/>
      <c r="N52" s="360"/>
      <c r="O52" s="361"/>
      <c r="P52" s="360"/>
      <c r="Q52" s="323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48"/>
      <c r="AD52" s="359"/>
      <c r="AE52" s="323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2"/>
      <c r="AQ52" s="352"/>
      <c r="AR52" s="363"/>
      <c r="AS52" s="326"/>
      <c r="AT52" s="322"/>
      <c r="AU52" s="322"/>
      <c r="AV52" s="322"/>
      <c r="AW52" s="322"/>
      <c r="AX52" s="322"/>
      <c r="AY52" s="322"/>
      <c r="AZ52" s="322"/>
      <c r="BA52" s="322"/>
      <c r="BB52" s="322"/>
      <c r="BC52" s="328"/>
      <c r="BD52" s="328"/>
      <c r="BE52" s="328"/>
      <c r="BF52" s="332"/>
      <c r="BG52" s="332"/>
      <c r="BX52" s="370"/>
      <c r="BY52" s="330"/>
      <c r="BZ52" s="330"/>
      <c r="CA52" s="341"/>
      <c r="CB52" s="341"/>
      <c r="CC52" s="341"/>
      <c r="CD52" s="341"/>
      <c r="CE52" s="341"/>
      <c r="CF52" s="341"/>
      <c r="CG52" s="341"/>
      <c r="CH52" s="341"/>
      <c r="CI52" s="341"/>
      <c r="CJ52" s="341"/>
      <c r="CK52" s="332"/>
      <c r="CL52" s="332"/>
      <c r="CM52" s="332"/>
      <c r="CN52" s="332"/>
      <c r="CO52" s="332"/>
    </row>
    <row r="53" spans="1:93" ht="3.95" customHeight="1">
      <c r="B53" s="328"/>
      <c r="C53" s="328"/>
      <c r="D53" s="328"/>
      <c r="E53" s="328"/>
      <c r="F53" s="328"/>
      <c r="G53" s="336"/>
      <c r="H53" s="336"/>
      <c r="I53" s="336"/>
      <c r="J53" s="326"/>
      <c r="K53" s="326"/>
      <c r="L53" s="326"/>
      <c r="M53" s="326"/>
      <c r="N53" s="360"/>
      <c r="O53" s="361"/>
      <c r="P53" s="360"/>
      <c r="Q53" s="323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48"/>
      <c r="AD53" s="359"/>
      <c r="AE53" s="372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2"/>
      <c r="AQ53" s="352"/>
      <c r="AR53" s="323"/>
      <c r="AS53" s="326"/>
      <c r="AT53" s="322"/>
      <c r="AU53" s="322"/>
      <c r="AV53" s="322"/>
      <c r="AW53" s="322"/>
      <c r="AX53" s="322"/>
      <c r="AY53" s="322"/>
      <c r="AZ53" s="322"/>
      <c r="BA53" s="322"/>
      <c r="BB53" s="322"/>
      <c r="BC53" s="343"/>
      <c r="BD53" s="343"/>
      <c r="BE53" s="343"/>
      <c r="BF53" s="335"/>
      <c r="BG53" s="332"/>
      <c r="BX53" s="370"/>
      <c r="BY53" s="330"/>
      <c r="BZ53" s="330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32"/>
      <c r="CL53" s="332"/>
      <c r="CM53" s="332"/>
      <c r="CN53" s="332"/>
      <c r="CO53" s="332"/>
    </row>
    <row r="54" spans="1:93" ht="3.95" customHeight="1">
      <c r="B54" s="324"/>
      <c r="C54" s="324"/>
      <c r="D54" s="324"/>
      <c r="E54" s="324"/>
      <c r="F54" s="324"/>
      <c r="G54" s="343"/>
      <c r="H54" s="343"/>
      <c r="I54" s="343"/>
      <c r="J54" s="343"/>
      <c r="K54" s="343"/>
      <c r="L54" s="343"/>
      <c r="M54" s="343"/>
      <c r="N54" s="345"/>
      <c r="O54" s="345"/>
      <c r="P54" s="360"/>
      <c r="Q54" s="323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48"/>
      <c r="AD54" s="359"/>
      <c r="AE54" s="323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2"/>
      <c r="AQ54" s="352"/>
      <c r="AR54" s="323"/>
      <c r="AS54" s="326"/>
      <c r="AT54" s="322"/>
      <c r="AU54" s="322"/>
      <c r="AV54" s="322"/>
      <c r="AW54" s="322"/>
      <c r="AX54" s="322"/>
      <c r="AY54" s="322"/>
      <c r="AZ54" s="322"/>
      <c r="BA54" s="322"/>
      <c r="BB54" s="322"/>
      <c r="BC54" s="343"/>
      <c r="BD54" s="343"/>
      <c r="BE54" s="343"/>
      <c r="BF54" s="335"/>
      <c r="BG54" s="332"/>
      <c r="BX54" s="370"/>
      <c r="BY54" s="330"/>
      <c r="BZ54" s="330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32"/>
      <c r="CL54" s="332"/>
      <c r="CM54" s="332"/>
      <c r="CN54" s="332"/>
      <c r="CO54" s="332"/>
    </row>
    <row r="55" spans="1:93" ht="3.95" customHeight="1">
      <c r="B55" s="324"/>
      <c r="C55" s="324"/>
      <c r="D55" s="324"/>
      <c r="E55" s="324"/>
      <c r="F55" s="324"/>
      <c r="G55" s="343"/>
      <c r="H55" s="343"/>
      <c r="I55" s="343"/>
      <c r="J55" s="343"/>
      <c r="K55" s="343"/>
      <c r="L55" s="343"/>
      <c r="M55" s="343"/>
      <c r="N55" s="345"/>
      <c r="O55" s="345"/>
      <c r="P55" s="360"/>
      <c r="Q55" s="323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48"/>
      <c r="AD55" s="359"/>
      <c r="AE55" s="323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AP55" s="358"/>
      <c r="AQ55" s="348"/>
      <c r="AR55" s="323"/>
      <c r="AS55" s="326"/>
      <c r="AT55" s="322"/>
      <c r="AU55" s="322"/>
      <c r="AV55" s="322"/>
      <c r="AW55" s="322"/>
      <c r="AX55" s="322"/>
      <c r="AY55" s="322"/>
      <c r="AZ55" s="322"/>
      <c r="BA55" s="322"/>
      <c r="BB55" s="322"/>
      <c r="BC55" s="343"/>
      <c r="BD55" s="343"/>
      <c r="BE55" s="343"/>
      <c r="BF55" s="335"/>
      <c r="BG55" s="332"/>
      <c r="BX55" s="331"/>
      <c r="BY55" s="330"/>
      <c r="BZ55" s="330"/>
      <c r="CA55" s="375"/>
      <c r="CB55" s="375"/>
      <c r="CC55" s="375"/>
      <c r="CD55" s="375"/>
      <c r="CE55" s="375"/>
      <c r="CF55" s="375"/>
      <c r="CG55" s="375"/>
      <c r="CH55" s="375"/>
      <c r="CI55" s="375"/>
      <c r="CJ55" s="375"/>
      <c r="CK55" s="332"/>
      <c r="CL55" s="332"/>
      <c r="CM55" s="332"/>
      <c r="CN55" s="332"/>
      <c r="CO55" s="332"/>
    </row>
    <row r="56" spans="1:93" ht="3.95" customHeight="1">
      <c r="B56" s="324"/>
      <c r="C56" s="324"/>
      <c r="D56" s="324"/>
      <c r="E56" s="324"/>
      <c r="F56" s="324"/>
      <c r="G56" s="343"/>
      <c r="H56" s="343"/>
      <c r="I56" s="343"/>
      <c r="J56" s="343"/>
      <c r="K56" s="343"/>
      <c r="L56" s="343"/>
      <c r="M56" s="343"/>
      <c r="N56" s="345"/>
      <c r="O56" s="345"/>
      <c r="P56" s="346"/>
      <c r="Q56" s="323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48"/>
      <c r="AD56" s="363"/>
      <c r="AE56" s="323"/>
      <c r="AF56" s="358"/>
      <c r="AG56" s="358"/>
      <c r="AH56" s="358"/>
      <c r="AI56" s="358"/>
      <c r="AJ56" s="358"/>
      <c r="AK56" s="358"/>
      <c r="AL56" s="358"/>
      <c r="AM56" s="358"/>
      <c r="AN56" s="358"/>
      <c r="AO56" s="358"/>
      <c r="AP56" s="358"/>
      <c r="AQ56" s="348"/>
      <c r="AR56" s="323"/>
      <c r="AS56" s="326"/>
      <c r="AT56" s="322"/>
      <c r="AU56" s="322"/>
      <c r="AV56" s="322"/>
      <c r="AW56" s="322"/>
      <c r="AX56" s="322"/>
      <c r="AY56" s="322"/>
      <c r="AZ56" s="322"/>
      <c r="BA56" s="322"/>
      <c r="BB56" s="322"/>
      <c r="BC56" s="343"/>
      <c r="BD56" s="343"/>
      <c r="BE56" s="343"/>
      <c r="BF56" s="335"/>
      <c r="BG56" s="332"/>
      <c r="BV56" s="335"/>
      <c r="BW56" s="341"/>
      <c r="BX56" s="331"/>
      <c r="BY56" s="330"/>
      <c r="BZ56" s="330"/>
      <c r="CA56" s="375"/>
      <c r="CB56" s="375"/>
      <c r="CC56" s="375"/>
      <c r="CD56" s="375"/>
      <c r="CE56" s="375"/>
      <c r="CF56" s="375"/>
      <c r="CG56" s="375"/>
      <c r="CH56" s="375"/>
      <c r="CI56" s="375"/>
      <c r="CJ56" s="375"/>
      <c r="CK56" s="332"/>
      <c r="CL56" s="332"/>
      <c r="CM56" s="332"/>
      <c r="CN56" s="332"/>
      <c r="CO56" s="332"/>
    </row>
    <row r="57" spans="1:93" ht="3.95" customHeight="1">
      <c r="B57" s="324"/>
      <c r="C57" s="324"/>
      <c r="D57" s="324"/>
      <c r="E57" s="324"/>
      <c r="F57" s="324"/>
      <c r="G57" s="343"/>
      <c r="H57" s="343"/>
      <c r="I57" s="343"/>
      <c r="J57" s="343"/>
      <c r="K57" s="343"/>
      <c r="L57" s="324">
        <v>4</v>
      </c>
      <c r="M57" s="324"/>
      <c r="N57" s="338" t="s">
        <v>117</v>
      </c>
      <c r="O57" s="338"/>
      <c r="P57" s="338"/>
      <c r="Q57" s="373"/>
      <c r="R57" s="351" t="s">
        <v>88</v>
      </c>
      <c r="S57" s="351"/>
      <c r="T57" s="351"/>
      <c r="U57" s="351"/>
      <c r="V57" s="351"/>
      <c r="W57" s="351"/>
      <c r="X57" s="351"/>
      <c r="Y57" s="351"/>
      <c r="Z57" s="351"/>
      <c r="AA57" s="351"/>
      <c r="AB57" s="352">
        <v>3</v>
      </c>
      <c r="AC57" s="352"/>
      <c r="AD57" s="363"/>
      <c r="AE57" s="323"/>
      <c r="AF57" s="376" t="s">
        <v>1</v>
      </c>
      <c r="AG57" s="376"/>
      <c r="AH57" s="376"/>
      <c r="AI57" s="376"/>
      <c r="AJ57" s="376"/>
      <c r="AK57" s="376"/>
      <c r="AL57" s="376"/>
      <c r="AM57" s="377">
        <v>2</v>
      </c>
      <c r="AN57" s="377"/>
      <c r="AO57" s="377"/>
      <c r="AP57" s="377"/>
      <c r="AQ57" s="377"/>
      <c r="AR57" s="326"/>
      <c r="AS57" s="326"/>
      <c r="AT57" s="322"/>
      <c r="AU57" s="322"/>
      <c r="AV57" s="322"/>
      <c r="AW57" s="322"/>
      <c r="AX57" s="322"/>
      <c r="AY57" s="322"/>
      <c r="AZ57" s="322"/>
      <c r="BA57" s="322"/>
      <c r="BB57" s="322"/>
      <c r="BC57" s="328"/>
      <c r="BD57" s="328"/>
      <c r="BE57" s="328"/>
      <c r="BF57" s="330"/>
      <c r="BG57" s="332"/>
      <c r="BV57" s="335"/>
      <c r="BW57" s="341"/>
      <c r="BX57" s="331"/>
      <c r="BY57" s="330"/>
      <c r="BZ57" s="330"/>
      <c r="CA57" s="375"/>
      <c r="CB57" s="375"/>
      <c r="CC57" s="375"/>
      <c r="CD57" s="375"/>
      <c r="CE57" s="375"/>
      <c r="CF57" s="375"/>
      <c r="CG57" s="375"/>
      <c r="CH57" s="375"/>
      <c r="CI57" s="375"/>
      <c r="CJ57" s="375"/>
      <c r="CK57" s="332"/>
      <c r="CL57" s="332"/>
      <c r="CM57" s="332"/>
      <c r="CN57" s="332"/>
      <c r="CO57" s="332"/>
    </row>
    <row r="58" spans="1:93" ht="3.95" customHeight="1">
      <c r="B58" s="328"/>
      <c r="C58" s="328"/>
      <c r="D58" s="328"/>
      <c r="E58" s="328"/>
      <c r="F58" s="328"/>
      <c r="G58" s="336"/>
      <c r="H58" s="336"/>
      <c r="I58" s="336"/>
      <c r="J58" s="326"/>
      <c r="K58" s="326"/>
      <c r="L58" s="324"/>
      <c r="M58" s="324"/>
      <c r="N58" s="338"/>
      <c r="O58" s="338"/>
      <c r="P58" s="338"/>
      <c r="Q58" s="373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2"/>
      <c r="AC58" s="352"/>
      <c r="AD58" s="363"/>
      <c r="AE58" s="323"/>
      <c r="AF58" s="376"/>
      <c r="AG58" s="376"/>
      <c r="AH58" s="376"/>
      <c r="AI58" s="376"/>
      <c r="AJ58" s="376"/>
      <c r="AK58" s="376"/>
      <c r="AL58" s="376"/>
      <c r="AM58" s="377"/>
      <c r="AN58" s="377"/>
      <c r="AO58" s="377"/>
      <c r="AP58" s="377"/>
      <c r="AQ58" s="377"/>
      <c r="AR58" s="378"/>
      <c r="AS58" s="378"/>
      <c r="AT58" s="322"/>
      <c r="AU58" s="322"/>
      <c r="AV58" s="322"/>
      <c r="AW58" s="322"/>
      <c r="AX58" s="322"/>
      <c r="AY58" s="322"/>
      <c r="AZ58" s="322"/>
      <c r="BA58" s="322"/>
      <c r="BB58" s="322"/>
      <c r="BC58" s="328"/>
      <c r="BD58" s="328"/>
      <c r="BE58" s="328"/>
      <c r="BF58" s="330"/>
      <c r="BG58" s="332"/>
      <c r="BV58" s="335"/>
      <c r="BW58" s="341"/>
      <c r="BX58" s="331"/>
      <c r="BY58" s="330"/>
      <c r="BZ58" s="330"/>
      <c r="CA58" s="375"/>
      <c r="CB58" s="375"/>
      <c r="CC58" s="375"/>
      <c r="CD58" s="375"/>
      <c r="CE58" s="375"/>
      <c r="CF58" s="375"/>
      <c r="CG58" s="375"/>
      <c r="CH58" s="375"/>
      <c r="CI58" s="375"/>
      <c r="CJ58" s="375"/>
      <c r="CK58" s="332"/>
      <c r="CL58" s="332"/>
      <c r="CM58" s="332"/>
      <c r="CN58" s="332"/>
      <c r="CO58" s="332"/>
    </row>
    <row r="59" spans="1:93" ht="3.95" customHeight="1">
      <c r="B59" s="328"/>
      <c r="C59" s="328"/>
      <c r="D59" s="328"/>
      <c r="E59" s="328"/>
      <c r="F59" s="328"/>
      <c r="G59" s="336"/>
      <c r="H59" s="336"/>
      <c r="I59" s="336"/>
      <c r="J59" s="326"/>
      <c r="K59" s="326"/>
      <c r="L59" s="324"/>
      <c r="M59" s="324"/>
      <c r="N59" s="338"/>
      <c r="O59" s="338"/>
      <c r="P59" s="338"/>
      <c r="Q59" s="373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2"/>
      <c r="AC59" s="352"/>
      <c r="AD59" s="323"/>
      <c r="AE59" s="323"/>
      <c r="AF59" s="376"/>
      <c r="AG59" s="376"/>
      <c r="AH59" s="376"/>
      <c r="AI59" s="376"/>
      <c r="AJ59" s="376"/>
      <c r="AK59" s="376"/>
      <c r="AL59" s="376"/>
      <c r="AM59" s="377"/>
      <c r="AN59" s="377"/>
      <c r="AO59" s="377"/>
      <c r="AP59" s="377"/>
      <c r="AQ59" s="377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43"/>
      <c r="BD59" s="343"/>
      <c r="BE59" s="343"/>
      <c r="BF59" s="335"/>
      <c r="BG59" s="332"/>
      <c r="BV59" s="330"/>
      <c r="BW59" s="330"/>
      <c r="BX59" s="370"/>
      <c r="BY59" s="330"/>
      <c r="BZ59" s="330"/>
      <c r="CA59" s="341"/>
      <c r="CB59" s="341"/>
      <c r="CC59" s="341"/>
      <c r="CD59" s="341"/>
      <c r="CE59" s="341"/>
      <c r="CF59" s="341"/>
      <c r="CG59" s="341"/>
      <c r="CH59" s="341"/>
      <c r="CI59" s="341"/>
      <c r="CJ59" s="341"/>
      <c r="CK59" s="332"/>
      <c r="CL59" s="332"/>
      <c r="CM59" s="332"/>
      <c r="CN59" s="332"/>
      <c r="CO59" s="332"/>
    </row>
    <row r="60" spans="1:93" ht="3.95" customHeight="1">
      <c r="B60" s="324"/>
      <c r="C60" s="324"/>
      <c r="D60" s="324"/>
      <c r="E60" s="324"/>
      <c r="F60" s="324"/>
      <c r="G60" s="343"/>
      <c r="H60" s="343"/>
      <c r="I60" s="343"/>
      <c r="J60" s="343"/>
      <c r="K60" s="343"/>
      <c r="L60" s="324"/>
      <c r="M60" s="324"/>
      <c r="N60" s="338"/>
      <c r="O60" s="338"/>
      <c r="P60" s="338"/>
      <c r="Q60" s="373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2"/>
      <c r="AC60" s="352"/>
      <c r="AD60" s="323"/>
      <c r="AE60" s="367"/>
      <c r="AF60" s="376"/>
      <c r="AG60" s="376"/>
      <c r="AH60" s="376"/>
      <c r="AI60" s="376"/>
      <c r="AJ60" s="376"/>
      <c r="AK60" s="376"/>
      <c r="AL60" s="376"/>
      <c r="AM60" s="377"/>
      <c r="AN60" s="377"/>
      <c r="AO60" s="377"/>
      <c r="AP60" s="377"/>
      <c r="AQ60" s="377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43"/>
      <c r="BD60" s="343"/>
      <c r="BE60" s="343"/>
      <c r="BF60" s="335"/>
      <c r="BG60" s="332"/>
      <c r="BV60" s="330"/>
      <c r="BW60" s="330"/>
      <c r="BX60" s="370"/>
      <c r="BY60" s="330"/>
      <c r="BZ60" s="330"/>
      <c r="CA60" s="341"/>
      <c r="CB60" s="341"/>
      <c r="CC60" s="341"/>
      <c r="CD60" s="341"/>
      <c r="CE60" s="341"/>
      <c r="CF60" s="341"/>
      <c r="CG60" s="341"/>
      <c r="CH60" s="341"/>
      <c r="CI60" s="341"/>
      <c r="CJ60" s="341"/>
      <c r="CK60" s="332"/>
      <c r="CL60" s="332"/>
      <c r="CM60" s="332"/>
      <c r="CN60" s="332"/>
      <c r="CO60" s="332"/>
    </row>
    <row r="61" spans="1:93" ht="3.95" customHeight="1">
      <c r="B61" s="324"/>
      <c r="C61" s="324"/>
      <c r="D61" s="324"/>
      <c r="E61" s="324"/>
      <c r="F61" s="324"/>
      <c r="G61" s="343"/>
      <c r="H61" s="343"/>
      <c r="I61" s="343"/>
      <c r="J61" s="343"/>
      <c r="K61" s="343"/>
      <c r="L61" s="343"/>
      <c r="M61" s="343"/>
      <c r="N61" s="334"/>
      <c r="O61" s="334"/>
      <c r="P61" s="346"/>
      <c r="Q61" s="347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48"/>
      <c r="AD61" s="323"/>
      <c r="AE61" s="323"/>
      <c r="AF61" s="376"/>
      <c r="AG61" s="376"/>
      <c r="AH61" s="376"/>
      <c r="AI61" s="376"/>
      <c r="AJ61" s="376"/>
      <c r="AK61" s="376"/>
      <c r="AL61" s="376"/>
      <c r="AM61" s="377"/>
      <c r="AN61" s="377"/>
      <c r="AO61" s="377"/>
      <c r="AP61" s="377"/>
      <c r="AQ61" s="377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2"/>
      <c r="BC61" s="343"/>
      <c r="BD61" s="343"/>
      <c r="BE61" s="343"/>
      <c r="BF61" s="335"/>
      <c r="BG61" s="332"/>
      <c r="BV61" s="330"/>
      <c r="BW61" s="330"/>
      <c r="BX61" s="370"/>
      <c r="BY61" s="330"/>
      <c r="BZ61" s="330"/>
      <c r="CA61" s="341"/>
      <c r="CB61" s="341"/>
      <c r="CC61" s="341"/>
      <c r="CD61" s="341"/>
      <c r="CE61" s="341"/>
      <c r="CF61" s="341"/>
      <c r="CG61" s="341"/>
      <c r="CH61" s="341"/>
      <c r="CI61" s="341"/>
      <c r="CJ61" s="341"/>
      <c r="CK61" s="332"/>
      <c r="CL61" s="332"/>
      <c r="CM61" s="332"/>
      <c r="CN61" s="332"/>
      <c r="CO61" s="332"/>
    </row>
    <row r="62" spans="1:93" ht="3.95" customHeight="1">
      <c r="B62" s="324"/>
      <c r="C62" s="324"/>
      <c r="D62" s="324"/>
      <c r="E62" s="324"/>
      <c r="F62" s="324"/>
      <c r="G62" s="343"/>
      <c r="H62" s="343"/>
      <c r="I62" s="343"/>
      <c r="J62" s="343"/>
      <c r="K62" s="343"/>
      <c r="L62" s="343"/>
      <c r="M62" s="343"/>
      <c r="N62" s="334"/>
      <c r="O62" s="334"/>
      <c r="P62" s="360"/>
      <c r="Q62" s="347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48"/>
      <c r="AD62" s="323"/>
      <c r="AE62" s="323"/>
      <c r="AF62" s="376"/>
      <c r="AG62" s="376"/>
      <c r="AH62" s="376"/>
      <c r="AI62" s="376"/>
      <c r="AJ62" s="376"/>
      <c r="AK62" s="376"/>
      <c r="AL62" s="376"/>
      <c r="AM62" s="377"/>
      <c r="AN62" s="377"/>
      <c r="AO62" s="377"/>
      <c r="AP62" s="377"/>
      <c r="AQ62" s="377"/>
      <c r="AR62" s="322"/>
      <c r="AS62" s="322"/>
      <c r="AT62" s="322"/>
      <c r="AU62" s="322"/>
      <c r="AV62" s="322"/>
      <c r="AW62" s="322"/>
      <c r="AX62" s="322"/>
      <c r="AY62" s="322"/>
      <c r="AZ62" s="322"/>
      <c r="BA62" s="322"/>
      <c r="BB62" s="322"/>
      <c r="BC62" s="343"/>
      <c r="BD62" s="343"/>
      <c r="BE62" s="343"/>
      <c r="BF62" s="335"/>
      <c r="BG62" s="332"/>
      <c r="BV62" s="330"/>
      <c r="BW62" s="330"/>
      <c r="BX62" s="370"/>
      <c r="BY62" s="330"/>
      <c r="BZ62" s="330"/>
      <c r="CA62" s="341"/>
      <c r="CB62" s="341"/>
      <c r="CC62" s="341"/>
      <c r="CD62" s="341"/>
      <c r="CE62" s="341"/>
      <c r="CF62" s="341"/>
      <c r="CG62" s="341"/>
      <c r="CH62" s="341"/>
      <c r="CI62" s="341"/>
      <c r="CJ62" s="341"/>
      <c r="CK62" s="332"/>
      <c r="CL62" s="332"/>
      <c r="CM62" s="332"/>
      <c r="CN62" s="332"/>
      <c r="CO62" s="332"/>
    </row>
    <row r="63" spans="1:93" ht="3.95" customHeight="1">
      <c r="B63" s="324"/>
      <c r="C63" s="324"/>
      <c r="D63" s="324"/>
      <c r="E63" s="324"/>
      <c r="F63" s="324"/>
      <c r="G63" s="343"/>
      <c r="H63" s="343"/>
      <c r="I63" s="343"/>
      <c r="J63" s="343"/>
      <c r="K63" s="343"/>
      <c r="L63" s="343"/>
      <c r="M63" s="343"/>
      <c r="N63" s="334"/>
      <c r="O63" s="334"/>
      <c r="P63" s="360"/>
      <c r="Q63" s="347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48"/>
      <c r="AD63" s="323"/>
      <c r="AE63" s="323"/>
      <c r="AF63" s="376"/>
      <c r="AG63" s="376"/>
      <c r="AH63" s="376"/>
      <c r="AI63" s="376"/>
      <c r="AJ63" s="376"/>
      <c r="AK63" s="376"/>
      <c r="AL63" s="376"/>
      <c r="AM63" s="377"/>
      <c r="AN63" s="377"/>
      <c r="AO63" s="377"/>
      <c r="AP63" s="377"/>
      <c r="AQ63" s="377"/>
      <c r="AR63" s="322"/>
      <c r="AS63" s="322"/>
      <c r="AT63" s="322"/>
      <c r="AU63" s="322"/>
      <c r="AV63" s="322"/>
      <c r="AW63" s="322"/>
      <c r="AX63" s="322"/>
      <c r="AY63" s="322"/>
      <c r="AZ63" s="322"/>
      <c r="BA63" s="322"/>
      <c r="BB63" s="322"/>
      <c r="BC63" s="328"/>
      <c r="BD63" s="328"/>
      <c r="BE63" s="328"/>
      <c r="BF63" s="332"/>
      <c r="BG63" s="332"/>
      <c r="BV63" s="330"/>
      <c r="BW63" s="330"/>
      <c r="BX63" s="370"/>
      <c r="BY63" s="330"/>
      <c r="BZ63" s="330"/>
      <c r="CA63" s="341"/>
      <c r="CB63" s="341"/>
      <c r="CC63" s="341"/>
      <c r="CD63" s="341"/>
      <c r="CE63" s="341"/>
      <c r="CF63" s="341"/>
      <c r="CG63" s="341"/>
      <c r="CH63" s="341"/>
      <c r="CI63" s="341"/>
      <c r="CJ63" s="341"/>
      <c r="CK63" s="332"/>
      <c r="CL63" s="332"/>
      <c r="CM63" s="332"/>
      <c r="CN63" s="332"/>
      <c r="CO63" s="332"/>
    </row>
    <row r="64" spans="1:93" ht="3.95" customHeight="1">
      <c r="B64" s="328"/>
      <c r="C64" s="328"/>
      <c r="D64" s="328"/>
      <c r="E64" s="328"/>
      <c r="F64" s="328"/>
      <c r="G64" s="336"/>
      <c r="H64" s="336"/>
      <c r="I64" s="336"/>
      <c r="J64" s="326"/>
      <c r="K64" s="326"/>
      <c r="L64" s="326"/>
      <c r="M64" s="326"/>
      <c r="N64" s="326"/>
      <c r="O64" s="379"/>
      <c r="P64" s="360"/>
      <c r="Q64" s="347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48"/>
      <c r="AD64" s="323"/>
      <c r="AE64" s="323"/>
      <c r="AF64" s="376"/>
      <c r="AG64" s="376"/>
      <c r="AH64" s="376"/>
      <c r="AI64" s="376"/>
      <c r="AJ64" s="376"/>
      <c r="AK64" s="376"/>
      <c r="AL64" s="376"/>
      <c r="AM64" s="377"/>
      <c r="AN64" s="377"/>
      <c r="AO64" s="377"/>
      <c r="AP64" s="377"/>
      <c r="AQ64" s="377"/>
      <c r="AR64" s="322"/>
      <c r="AS64" s="322"/>
      <c r="AT64" s="322"/>
      <c r="AU64" s="322"/>
      <c r="AV64" s="322"/>
      <c r="AW64" s="322"/>
      <c r="AX64" s="322"/>
      <c r="AY64" s="322"/>
      <c r="AZ64" s="322"/>
      <c r="BA64" s="322"/>
      <c r="BB64" s="322"/>
      <c r="BC64" s="328"/>
      <c r="BD64" s="328"/>
      <c r="BE64" s="328"/>
      <c r="BF64" s="332"/>
      <c r="BG64" s="332"/>
      <c r="BN64" s="330"/>
      <c r="BO64" s="330"/>
      <c r="BP64" s="330"/>
      <c r="BQ64" s="330"/>
      <c r="BR64" s="330"/>
      <c r="BS64" s="330"/>
      <c r="BT64" s="330"/>
      <c r="BU64" s="330"/>
      <c r="BV64" s="330"/>
      <c r="BW64" s="330"/>
      <c r="BX64" s="370"/>
      <c r="BY64" s="330"/>
      <c r="BZ64" s="330"/>
      <c r="CA64" s="341"/>
      <c r="CB64" s="341"/>
      <c r="CC64" s="332"/>
      <c r="CD64" s="332"/>
      <c r="CE64" s="332"/>
      <c r="CF64" s="332"/>
      <c r="CG64" s="332"/>
      <c r="CH64" s="332"/>
      <c r="CI64" s="332"/>
      <c r="CJ64" s="332"/>
      <c r="CK64" s="332"/>
      <c r="CL64" s="332"/>
      <c r="CM64" s="332"/>
      <c r="CN64" s="332"/>
      <c r="CO64" s="332"/>
    </row>
    <row r="65" spans="2:93" ht="3.95" customHeight="1">
      <c r="B65" s="322"/>
      <c r="C65" s="322"/>
      <c r="D65" s="322"/>
      <c r="E65" s="322"/>
      <c r="F65" s="322"/>
      <c r="G65" s="358"/>
      <c r="H65" s="358"/>
      <c r="I65" s="358"/>
      <c r="J65" s="326"/>
      <c r="K65" s="326"/>
      <c r="L65" s="326"/>
      <c r="M65" s="326"/>
      <c r="N65" s="326"/>
      <c r="O65" s="348"/>
      <c r="P65" s="347"/>
      <c r="Q65" s="347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48"/>
      <c r="AD65" s="323"/>
      <c r="AE65" s="323"/>
      <c r="AF65" s="376"/>
      <c r="AG65" s="376"/>
      <c r="AH65" s="376"/>
      <c r="AI65" s="376"/>
      <c r="AJ65" s="376"/>
      <c r="AK65" s="376"/>
      <c r="AL65" s="376"/>
      <c r="AM65" s="377"/>
      <c r="AN65" s="377"/>
      <c r="AO65" s="377"/>
      <c r="AP65" s="377"/>
      <c r="AQ65" s="377"/>
      <c r="AR65" s="322"/>
      <c r="AS65" s="322"/>
      <c r="AT65" s="322"/>
      <c r="AU65" s="322"/>
      <c r="AV65" s="322"/>
      <c r="AW65" s="322"/>
      <c r="AX65" s="322"/>
      <c r="AY65" s="322"/>
      <c r="AZ65" s="322"/>
      <c r="BA65" s="322"/>
      <c r="BB65" s="322"/>
      <c r="BC65" s="328"/>
      <c r="BD65" s="328"/>
      <c r="BE65" s="328"/>
      <c r="BF65" s="332"/>
      <c r="BG65" s="332"/>
      <c r="BN65" s="341"/>
      <c r="BO65" s="341"/>
      <c r="BP65" s="341"/>
      <c r="BQ65" s="341"/>
      <c r="BR65" s="341"/>
      <c r="BS65" s="341"/>
      <c r="BT65" s="341"/>
      <c r="BU65" s="341"/>
      <c r="BV65" s="341"/>
      <c r="BW65" s="341"/>
      <c r="BX65" s="370"/>
      <c r="BY65" s="330"/>
      <c r="BZ65" s="330"/>
      <c r="CA65" s="341"/>
      <c r="CB65" s="332"/>
      <c r="CC65" s="332"/>
      <c r="CD65" s="332"/>
      <c r="CE65" s="332"/>
      <c r="CF65" s="332"/>
      <c r="CG65" s="332"/>
      <c r="CH65" s="332"/>
      <c r="CI65" s="332"/>
      <c r="CJ65" s="332"/>
      <c r="CK65" s="332"/>
      <c r="CL65" s="332"/>
      <c r="CM65" s="332"/>
      <c r="CN65" s="332"/>
      <c r="CO65" s="332"/>
    </row>
    <row r="66" spans="2:93" ht="3.95" customHeight="1"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80"/>
      <c r="Q66" s="380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6"/>
      <c r="AE66" s="323"/>
      <c r="AF66" s="376"/>
      <c r="AG66" s="376"/>
      <c r="AH66" s="376"/>
      <c r="AI66" s="376"/>
      <c r="AJ66" s="376"/>
      <c r="AK66" s="376"/>
      <c r="AL66" s="376"/>
      <c r="AM66" s="377"/>
      <c r="AN66" s="377"/>
      <c r="AO66" s="377"/>
      <c r="AP66" s="377"/>
      <c r="AQ66" s="377"/>
      <c r="AR66" s="322"/>
      <c r="AS66" s="322"/>
      <c r="AT66" s="322"/>
      <c r="AU66" s="322"/>
      <c r="AV66" s="322"/>
      <c r="AW66" s="322"/>
      <c r="AX66" s="322"/>
      <c r="AY66" s="322"/>
      <c r="AZ66" s="322"/>
      <c r="BA66" s="322"/>
      <c r="BB66" s="322"/>
      <c r="BC66" s="328"/>
      <c r="BD66" s="328"/>
      <c r="BE66" s="328"/>
      <c r="BF66" s="332"/>
      <c r="BG66" s="332"/>
      <c r="BN66" s="341"/>
      <c r="BO66" s="341"/>
      <c r="BP66" s="341"/>
      <c r="BQ66" s="341"/>
      <c r="BR66" s="341"/>
      <c r="BS66" s="341"/>
      <c r="BT66" s="341"/>
      <c r="BU66" s="341"/>
      <c r="BV66" s="341"/>
      <c r="BW66" s="341"/>
      <c r="BX66" s="370"/>
      <c r="BY66" s="330"/>
      <c r="BZ66" s="330"/>
      <c r="CA66" s="341"/>
      <c r="CB66" s="332"/>
      <c r="CC66" s="332"/>
      <c r="CD66" s="332"/>
      <c r="CE66" s="332"/>
      <c r="CF66" s="332"/>
      <c r="CG66" s="332"/>
      <c r="CH66" s="332"/>
      <c r="CI66" s="332"/>
      <c r="CJ66" s="332"/>
      <c r="CK66" s="332"/>
      <c r="CL66" s="332"/>
      <c r="CM66" s="332"/>
      <c r="CN66" s="332"/>
      <c r="CO66" s="332"/>
    </row>
    <row r="67" spans="2:93" ht="3.95" customHeight="1"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80"/>
      <c r="Q67" s="380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6"/>
      <c r="AE67" s="323"/>
      <c r="AF67" s="376"/>
      <c r="AG67" s="376"/>
      <c r="AH67" s="376"/>
      <c r="AI67" s="376"/>
      <c r="AJ67" s="376"/>
      <c r="AK67" s="376"/>
      <c r="AL67" s="376"/>
      <c r="AM67" s="377"/>
      <c r="AN67" s="377"/>
      <c r="AO67" s="377"/>
      <c r="AP67" s="377"/>
      <c r="AQ67" s="377"/>
      <c r="AR67" s="322"/>
      <c r="AS67" s="322"/>
      <c r="AT67" s="322"/>
      <c r="AU67" s="322"/>
      <c r="AV67" s="322"/>
      <c r="AW67" s="322"/>
      <c r="AX67" s="322"/>
      <c r="AY67" s="322"/>
      <c r="AZ67" s="322"/>
      <c r="BA67" s="322"/>
      <c r="BB67" s="322"/>
      <c r="BC67" s="328"/>
      <c r="BD67" s="328"/>
      <c r="BE67" s="328"/>
      <c r="BF67" s="332"/>
      <c r="BG67" s="332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  <c r="BX67" s="370"/>
      <c r="BY67" s="330"/>
      <c r="BZ67" s="330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</row>
    <row r="68" spans="2:93" ht="3.95" customHeight="1"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80"/>
      <c r="Q68" s="380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6"/>
      <c r="AE68" s="323"/>
      <c r="AF68" s="376"/>
      <c r="AG68" s="376"/>
      <c r="AH68" s="376"/>
      <c r="AI68" s="376"/>
      <c r="AJ68" s="376"/>
      <c r="AK68" s="376"/>
      <c r="AL68" s="376"/>
      <c r="AM68" s="377"/>
      <c r="AN68" s="377"/>
      <c r="AO68" s="377"/>
      <c r="AP68" s="377"/>
      <c r="AQ68" s="377"/>
      <c r="AR68" s="322"/>
      <c r="AS68" s="322"/>
      <c r="AT68" s="322"/>
      <c r="AU68" s="322"/>
      <c r="AV68" s="322"/>
      <c r="AW68" s="322"/>
      <c r="AX68" s="322"/>
      <c r="AY68" s="322"/>
      <c r="AZ68" s="322"/>
      <c r="BA68" s="322"/>
      <c r="BB68" s="322"/>
      <c r="BC68" s="328"/>
      <c r="BD68" s="328"/>
      <c r="BE68" s="328"/>
      <c r="BF68" s="332"/>
      <c r="BG68" s="332"/>
      <c r="BN68" s="341"/>
      <c r="BO68" s="341"/>
      <c r="BP68" s="341"/>
      <c r="BQ68" s="341"/>
      <c r="BR68" s="341"/>
      <c r="BS68" s="341"/>
      <c r="BT68" s="341"/>
      <c r="BU68" s="341"/>
      <c r="BV68" s="341"/>
      <c r="BW68" s="341"/>
      <c r="BX68" s="370"/>
      <c r="BY68" s="330"/>
      <c r="BZ68" s="330"/>
      <c r="CA68" s="332"/>
      <c r="CB68" s="332"/>
      <c r="CC68" s="332"/>
      <c r="CD68" s="332"/>
      <c r="CE68" s="332"/>
      <c r="CF68" s="332"/>
      <c r="CG68" s="332"/>
      <c r="CH68" s="332"/>
      <c r="CI68" s="332"/>
      <c r="CJ68" s="332"/>
      <c r="CK68" s="332"/>
      <c r="CL68" s="332"/>
      <c r="CM68" s="332"/>
      <c r="CN68" s="332"/>
      <c r="CO68" s="332"/>
    </row>
    <row r="69" spans="2:93" ht="3.95" customHeight="1"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81" t="s">
        <v>0</v>
      </c>
      <c r="AG69" s="381"/>
      <c r="AH69" s="381"/>
      <c r="AI69" s="381"/>
      <c r="AJ69" s="381"/>
      <c r="AK69" s="381"/>
      <c r="AL69" s="381"/>
      <c r="AM69" s="381"/>
      <c r="AN69" s="381"/>
      <c r="AO69" s="381"/>
      <c r="AP69" s="381"/>
      <c r="AQ69" s="381"/>
      <c r="AR69" s="322"/>
      <c r="AS69" s="322"/>
      <c r="AT69" s="322"/>
      <c r="AU69" s="322"/>
      <c r="AV69" s="322"/>
      <c r="AW69" s="322"/>
      <c r="AX69" s="322"/>
      <c r="AY69" s="322"/>
      <c r="AZ69" s="322"/>
      <c r="BA69" s="322"/>
      <c r="BB69" s="322"/>
      <c r="BC69" s="322"/>
      <c r="BD69" s="322"/>
      <c r="BE69" s="322"/>
      <c r="BN69" s="341"/>
      <c r="BO69" s="341"/>
      <c r="BP69" s="341"/>
      <c r="BQ69" s="341"/>
      <c r="BR69" s="341"/>
      <c r="BS69" s="341"/>
      <c r="BT69" s="341"/>
      <c r="BU69" s="341"/>
      <c r="BV69" s="341"/>
      <c r="BW69" s="341"/>
      <c r="BX69" s="370"/>
      <c r="BY69" s="330"/>
      <c r="BZ69" s="330"/>
      <c r="CA69" s="332"/>
      <c r="CB69" s="332"/>
      <c r="CC69" s="332"/>
      <c r="CD69" s="332"/>
      <c r="CE69" s="332"/>
      <c r="CF69" s="332"/>
      <c r="CG69" s="332"/>
      <c r="CH69" s="332"/>
      <c r="CI69" s="332"/>
      <c r="CJ69" s="332"/>
      <c r="CK69" s="332"/>
      <c r="CL69" s="332"/>
      <c r="CM69" s="332"/>
      <c r="CN69" s="332"/>
      <c r="CO69" s="332"/>
    </row>
    <row r="70" spans="2:93" ht="3.95" customHeight="1"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  <c r="AE70" s="322"/>
      <c r="AF70" s="381"/>
      <c r="AG70" s="381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22"/>
      <c r="AS70" s="322"/>
      <c r="AT70" s="322"/>
      <c r="AU70" s="322"/>
      <c r="AV70" s="322"/>
      <c r="AW70" s="322"/>
      <c r="AX70" s="322"/>
      <c r="AY70" s="322"/>
      <c r="AZ70" s="322"/>
      <c r="BA70" s="322"/>
      <c r="BB70" s="322"/>
      <c r="BC70" s="322"/>
      <c r="BD70" s="322"/>
      <c r="BE70" s="322"/>
      <c r="BN70" s="341"/>
      <c r="BO70" s="341"/>
      <c r="BP70" s="341"/>
      <c r="BQ70" s="341"/>
      <c r="BR70" s="341"/>
      <c r="BS70" s="341"/>
      <c r="BT70" s="341"/>
      <c r="BU70" s="341"/>
      <c r="BV70" s="341"/>
      <c r="BW70" s="341"/>
      <c r="BX70" s="370"/>
      <c r="BY70" s="330"/>
      <c r="BZ70" s="330"/>
      <c r="CA70" s="332"/>
      <c r="CB70" s="332"/>
      <c r="CC70" s="332"/>
      <c r="CD70" s="332"/>
      <c r="CE70" s="332"/>
      <c r="CF70" s="332"/>
      <c r="CG70" s="332"/>
      <c r="CH70" s="332"/>
      <c r="CI70" s="332"/>
      <c r="CJ70" s="332"/>
      <c r="CK70" s="332"/>
      <c r="CL70" s="332"/>
      <c r="CM70" s="332"/>
      <c r="CN70" s="332"/>
      <c r="CO70" s="332"/>
    </row>
    <row r="71" spans="2:93" ht="3.95" customHeight="1"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81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381"/>
      <c r="AR71" s="322"/>
      <c r="AS71" s="322"/>
      <c r="AT71" s="322"/>
      <c r="AU71" s="322"/>
      <c r="AV71" s="322"/>
      <c r="AW71" s="322"/>
      <c r="AX71" s="322"/>
      <c r="AY71" s="322"/>
      <c r="AZ71" s="322"/>
      <c r="BA71" s="322"/>
      <c r="BB71" s="322"/>
      <c r="BC71" s="322"/>
      <c r="BD71" s="322"/>
      <c r="BE71" s="322"/>
      <c r="BN71" s="341"/>
      <c r="BO71" s="341"/>
      <c r="BP71" s="341"/>
      <c r="BQ71" s="341"/>
      <c r="BR71" s="341"/>
      <c r="BS71" s="341"/>
      <c r="BT71" s="341"/>
      <c r="BU71" s="341"/>
      <c r="BV71" s="341"/>
      <c r="BW71" s="341"/>
      <c r="BX71" s="370"/>
      <c r="BY71" s="330"/>
      <c r="BZ71" s="330"/>
      <c r="CA71" s="332"/>
      <c r="CB71" s="332"/>
      <c r="CC71" s="332"/>
      <c r="CD71" s="332"/>
      <c r="CE71" s="332"/>
      <c r="CF71" s="332"/>
      <c r="CG71" s="332"/>
      <c r="CH71" s="332"/>
      <c r="CI71" s="332"/>
      <c r="CJ71" s="332"/>
      <c r="CK71" s="332"/>
      <c r="CL71" s="332"/>
      <c r="CM71" s="332"/>
      <c r="CN71" s="332"/>
      <c r="CO71" s="332"/>
    </row>
    <row r="72" spans="2:93" ht="3.95" customHeight="1"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81"/>
      <c r="AG72" s="381"/>
      <c r="AH72" s="381"/>
      <c r="AI72" s="381"/>
      <c r="AJ72" s="381"/>
      <c r="AK72" s="381"/>
      <c r="AL72" s="381"/>
      <c r="AM72" s="381"/>
      <c r="AN72" s="381"/>
      <c r="AO72" s="381"/>
      <c r="AP72" s="381"/>
      <c r="AQ72" s="381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  <c r="BC72" s="322"/>
      <c r="BD72" s="322"/>
      <c r="BE72" s="322"/>
      <c r="BN72" s="341"/>
      <c r="BO72" s="341"/>
      <c r="BP72" s="341"/>
      <c r="BQ72" s="341"/>
      <c r="BR72" s="341"/>
      <c r="BS72" s="341"/>
      <c r="BT72" s="341"/>
      <c r="BU72" s="341"/>
      <c r="BV72" s="341"/>
      <c r="BW72" s="341"/>
      <c r="BX72" s="370"/>
      <c r="BY72" s="330"/>
      <c r="BZ72" s="330"/>
      <c r="CA72" s="332"/>
      <c r="CB72" s="332"/>
      <c r="CC72" s="332"/>
      <c r="CD72" s="332"/>
      <c r="CE72" s="332"/>
      <c r="CF72" s="332"/>
      <c r="CG72" s="332"/>
      <c r="CH72" s="332"/>
      <c r="CI72" s="332"/>
      <c r="CJ72" s="332"/>
      <c r="CK72" s="332"/>
      <c r="CL72" s="332"/>
      <c r="CM72" s="332"/>
      <c r="CN72" s="332"/>
      <c r="CO72" s="332"/>
    </row>
    <row r="73" spans="2:93" ht="3.95" customHeight="1">
      <c r="B73" s="322"/>
      <c r="C73" s="322"/>
      <c r="D73" s="322"/>
      <c r="E73" s="322"/>
      <c r="F73" s="322"/>
      <c r="G73" s="343"/>
      <c r="H73" s="343"/>
      <c r="I73" s="343"/>
      <c r="J73" s="343"/>
      <c r="K73" s="322"/>
      <c r="L73" s="322"/>
      <c r="M73" s="322"/>
      <c r="N73" s="382" t="s">
        <v>93</v>
      </c>
      <c r="O73" s="383"/>
      <c r="P73" s="383"/>
      <c r="Q73" s="383"/>
      <c r="R73" s="383"/>
      <c r="S73" s="383"/>
      <c r="T73" s="383"/>
      <c r="U73" s="383"/>
      <c r="V73" s="383"/>
      <c r="W73" s="384"/>
      <c r="X73" s="382">
        <v>2</v>
      </c>
      <c r="Y73" s="384"/>
      <c r="Z73" s="385"/>
      <c r="AA73" s="334"/>
      <c r="AB73" s="323"/>
      <c r="AC73" s="323"/>
      <c r="AD73" s="322"/>
      <c r="AE73" s="322"/>
      <c r="AF73" s="322"/>
      <c r="AG73" s="322"/>
      <c r="AH73" s="322"/>
      <c r="AI73" s="322"/>
      <c r="AJ73" s="322"/>
      <c r="AK73" s="322"/>
      <c r="AL73" s="322"/>
      <c r="AM73" s="322"/>
      <c r="BN73" s="341"/>
      <c r="BO73" s="341"/>
      <c r="BP73" s="341"/>
      <c r="BQ73" s="341"/>
      <c r="BR73" s="341"/>
      <c r="BS73" s="341"/>
      <c r="BT73" s="341"/>
      <c r="BU73" s="341"/>
      <c r="BV73" s="341"/>
      <c r="BW73" s="341"/>
      <c r="BX73" s="370"/>
      <c r="BY73" s="330"/>
      <c r="BZ73" s="330"/>
      <c r="CA73" s="332"/>
      <c r="CB73" s="332"/>
      <c r="CC73" s="332"/>
      <c r="CD73" s="332"/>
      <c r="CE73" s="332"/>
      <c r="CF73" s="332"/>
      <c r="CG73" s="332"/>
      <c r="CH73" s="332"/>
      <c r="CI73" s="332"/>
      <c r="CJ73" s="332"/>
      <c r="CK73" s="332"/>
      <c r="CL73" s="332"/>
      <c r="CM73" s="332"/>
      <c r="CN73" s="332"/>
      <c r="CO73" s="332"/>
    </row>
    <row r="74" spans="2:93" ht="3.95" customHeight="1">
      <c r="B74" s="322"/>
      <c r="C74" s="322"/>
      <c r="D74" s="322"/>
      <c r="E74" s="322"/>
      <c r="F74" s="322"/>
      <c r="G74" s="343"/>
      <c r="H74" s="343"/>
      <c r="I74" s="343"/>
      <c r="J74" s="343"/>
      <c r="K74" s="322"/>
      <c r="L74" s="322"/>
      <c r="M74" s="322"/>
      <c r="N74" s="386"/>
      <c r="O74" s="324"/>
      <c r="P74" s="324"/>
      <c r="Q74" s="324"/>
      <c r="R74" s="324"/>
      <c r="S74" s="324"/>
      <c r="T74" s="324"/>
      <c r="U74" s="324"/>
      <c r="V74" s="324"/>
      <c r="W74" s="387"/>
      <c r="X74" s="386"/>
      <c r="Y74" s="387"/>
      <c r="Z74" s="385"/>
      <c r="AA74" s="334"/>
      <c r="AB74" s="326"/>
      <c r="AC74" s="326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BN74" s="341"/>
      <c r="BO74" s="341"/>
      <c r="BP74" s="341"/>
      <c r="BQ74" s="341"/>
      <c r="BR74" s="341"/>
      <c r="BS74" s="341"/>
      <c r="BT74" s="341"/>
      <c r="BU74" s="341"/>
      <c r="BV74" s="341"/>
      <c r="BW74" s="341"/>
      <c r="BX74" s="370"/>
      <c r="BY74" s="330"/>
      <c r="BZ74" s="330"/>
      <c r="CA74" s="332"/>
      <c r="CB74" s="332"/>
      <c r="CC74" s="332"/>
      <c r="CD74" s="332"/>
      <c r="CE74" s="332"/>
      <c r="CF74" s="332"/>
      <c r="CG74" s="332"/>
      <c r="CH74" s="332"/>
      <c r="CI74" s="332"/>
      <c r="CJ74" s="332"/>
      <c r="CK74" s="332"/>
      <c r="CL74" s="332"/>
      <c r="CM74" s="332"/>
      <c r="CN74" s="332"/>
      <c r="CO74" s="332"/>
    </row>
    <row r="75" spans="2:93" ht="3.95" customHeight="1">
      <c r="B75" s="322"/>
      <c r="C75" s="322"/>
      <c r="D75" s="322"/>
      <c r="E75" s="322"/>
      <c r="F75" s="322"/>
      <c r="G75" s="343"/>
      <c r="H75" s="343"/>
      <c r="I75" s="343"/>
      <c r="J75" s="343"/>
      <c r="K75" s="322"/>
      <c r="L75" s="322"/>
      <c r="M75" s="322"/>
      <c r="N75" s="386"/>
      <c r="O75" s="324"/>
      <c r="P75" s="324"/>
      <c r="Q75" s="324"/>
      <c r="R75" s="324"/>
      <c r="S75" s="324"/>
      <c r="T75" s="324"/>
      <c r="U75" s="324"/>
      <c r="V75" s="324"/>
      <c r="W75" s="387"/>
      <c r="X75" s="386"/>
      <c r="Y75" s="387"/>
      <c r="Z75" s="388"/>
      <c r="AA75" s="326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BN75" s="341"/>
      <c r="BO75" s="341"/>
      <c r="BP75" s="341"/>
      <c r="BQ75" s="341"/>
      <c r="BR75" s="341"/>
      <c r="BS75" s="341"/>
      <c r="BT75" s="341"/>
      <c r="BU75" s="341"/>
      <c r="BV75" s="341"/>
      <c r="BW75" s="341"/>
      <c r="BX75" s="370"/>
      <c r="BY75" s="330"/>
      <c r="BZ75" s="330"/>
      <c r="CA75" s="332"/>
      <c r="CB75" s="332"/>
      <c r="CC75" s="332"/>
      <c r="CD75" s="332"/>
      <c r="CE75" s="332"/>
      <c r="CF75" s="332"/>
      <c r="CG75" s="332"/>
      <c r="CH75" s="332"/>
      <c r="CI75" s="332"/>
      <c r="CJ75" s="332"/>
      <c r="CK75" s="332"/>
      <c r="CL75" s="332"/>
      <c r="CM75" s="332"/>
      <c r="CN75" s="332"/>
      <c r="CO75" s="332"/>
    </row>
    <row r="76" spans="2:93" ht="3.95" customHeight="1">
      <c r="B76" s="322"/>
      <c r="C76" s="322"/>
      <c r="D76" s="322"/>
      <c r="E76" s="322"/>
      <c r="F76" s="322"/>
      <c r="G76" s="343"/>
      <c r="H76" s="343"/>
      <c r="I76" s="343"/>
      <c r="J76" s="343"/>
      <c r="K76" s="322"/>
      <c r="L76" s="322"/>
      <c r="M76" s="322"/>
      <c r="N76" s="389"/>
      <c r="O76" s="390"/>
      <c r="P76" s="390"/>
      <c r="Q76" s="390"/>
      <c r="R76" s="390"/>
      <c r="S76" s="390"/>
      <c r="T76" s="390"/>
      <c r="U76" s="390"/>
      <c r="V76" s="390"/>
      <c r="W76" s="391"/>
      <c r="X76" s="389"/>
      <c r="Y76" s="391"/>
      <c r="Z76" s="392"/>
      <c r="AA76" s="326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BN76" s="341"/>
      <c r="BO76" s="341"/>
      <c r="BP76" s="341"/>
      <c r="BQ76" s="341"/>
      <c r="BR76" s="341"/>
      <c r="BS76" s="341"/>
      <c r="BT76" s="341"/>
      <c r="BU76" s="341"/>
      <c r="BV76" s="341"/>
      <c r="BW76" s="341"/>
      <c r="BX76" s="370"/>
      <c r="BY76" s="330"/>
      <c r="BZ76" s="330"/>
      <c r="CA76" s="332"/>
      <c r="CB76" s="332"/>
      <c r="CC76" s="332"/>
      <c r="CD76" s="332"/>
      <c r="CE76" s="332"/>
      <c r="CF76" s="332"/>
      <c r="CG76" s="332"/>
      <c r="CH76" s="332"/>
      <c r="CI76" s="332"/>
      <c r="CJ76" s="332"/>
      <c r="CK76" s="332"/>
      <c r="CL76" s="332"/>
      <c r="CM76" s="332"/>
      <c r="CN76" s="332"/>
      <c r="CO76" s="332"/>
    </row>
    <row r="77" spans="2:93" ht="3.95" customHeight="1">
      <c r="B77" s="322"/>
      <c r="C77" s="322"/>
      <c r="D77" s="322"/>
      <c r="E77" s="322"/>
      <c r="F77" s="322"/>
      <c r="G77" s="326"/>
      <c r="H77" s="326"/>
      <c r="I77" s="326"/>
      <c r="J77" s="326"/>
      <c r="K77" s="322"/>
      <c r="L77" s="322"/>
      <c r="M77" s="322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92"/>
      <c r="AA77" s="32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BN77" s="341"/>
      <c r="BO77" s="341"/>
      <c r="BP77" s="341"/>
      <c r="BQ77" s="341"/>
      <c r="BR77" s="341"/>
      <c r="BS77" s="341"/>
      <c r="BT77" s="341"/>
      <c r="BU77" s="341"/>
      <c r="BV77" s="341"/>
      <c r="BW77" s="341"/>
      <c r="BX77" s="370"/>
      <c r="BY77" s="330"/>
      <c r="BZ77" s="330"/>
      <c r="CA77" s="332"/>
      <c r="CB77" s="332"/>
      <c r="CC77" s="332"/>
      <c r="CD77" s="332"/>
      <c r="CE77" s="332"/>
      <c r="CF77" s="332"/>
      <c r="CG77" s="332"/>
      <c r="CH77" s="332"/>
      <c r="CI77" s="332"/>
      <c r="CJ77" s="332"/>
      <c r="CK77" s="332"/>
      <c r="CL77" s="332"/>
      <c r="CM77" s="332"/>
      <c r="CN77" s="332"/>
      <c r="CO77" s="332"/>
    </row>
    <row r="78" spans="2:93" ht="3.95" customHeight="1">
      <c r="B78" s="322"/>
      <c r="C78" s="322"/>
      <c r="D78" s="322"/>
      <c r="E78" s="322"/>
      <c r="F78" s="322"/>
      <c r="G78" s="326"/>
      <c r="H78" s="326"/>
      <c r="I78" s="326"/>
      <c r="J78" s="326"/>
      <c r="K78" s="322"/>
      <c r="L78" s="322"/>
      <c r="M78" s="328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93"/>
      <c r="AA78" s="32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BN78" s="341"/>
      <c r="BO78" s="341"/>
      <c r="BP78" s="341"/>
      <c r="BQ78" s="341"/>
      <c r="BR78" s="341"/>
      <c r="BS78" s="341"/>
      <c r="BT78" s="341"/>
      <c r="BU78" s="341"/>
      <c r="BV78" s="341"/>
      <c r="BW78" s="341"/>
      <c r="BX78" s="370"/>
      <c r="BY78" s="335"/>
      <c r="BZ78" s="330"/>
      <c r="CA78" s="332"/>
      <c r="CB78" s="332"/>
      <c r="CC78" s="332"/>
      <c r="CD78" s="332"/>
      <c r="CE78" s="332"/>
      <c r="CF78" s="332"/>
      <c r="CG78" s="332"/>
      <c r="CH78" s="332"/>
      <c r="CI78" s="332"/>
      <c r="CJ78" s="332"/>
      <c r="CK78" s="332"/>
      <c r="CL78" s="332"/>
      <c r="CM78" s="332"/>
      <c r="CN78" s="332"/>
      <c r="CO78" s="332"/>
    </row>
    <row r="79" spans="2:93" ht="3.95" customHeight="1">
      <c r="B79" s="322"/>
      <c r="C79" s="322"/>
      <c r="D79" s="322"/>
      <c r="E79" s="322"/>
      <c r="F79" s="322"/>
      <c r="G79" s="343"/>
      <c r="H79" s="343"/>
      <c r="I79" s="343"/>
      <c r="J79" s="343"/>
      <c r="K79" s="322"/>
      <c r="L79" s="322"/>
      <c r="M79" s="394" t="s">
        <v>118</v>
      </c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5"/>
      <c r="AA79" s="326"/>
      <c r="AB79" s="382" t="s">
        <v>91</v>
      </c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4"/>
      <c r="BR79" s="335"/>
      <c r="BS79" s="335"/>
      <c r="BT79" s="335"/>
      <c r="BU79" s="335"/>
      <c r="BV79" s="335"/>
      <c r="BW79" s="331"/>
      <c r="BX79" s="331"/>
      <c r="BY79" s="335"/>
      <c r="BZ79" s="330"/>
      <c r="CA79" s="332"/>
      <c r="CB79" s="332"/>
      <c r="CC79" s="332"/>
      <c r="CD79" s="332"/>
      <c r="CE79" s="332"/>
      <c r="CF79" s="332"/>
      <c r="CG79" s="332"/>
      <c r="CH79" s="332"/>
      <c r="CI79" s="332"/>
      <c r="CJ79" s="332"/>
      <c r="CK79" s="332"/>
      <c r="CL79" s="332"/>
      <c r="CM79" s="332"/>
      <c r="CN79" s="332"/>
      <c r="CO79" s="332"/>
    </row>
    <row r="80" spans="2:93" ht="3.95" customHeight="1">
      <c r="B80" s="322"/>
      <c r="C80" s="322"/>
      <c r="D80" s="322"/>
      <c r="E80" s="322"/>
      <c r="F80" s="322"/>
      <c r="G80" s="343"/>
      <c r="H80" s="343"/>
      <c r="I80" s="343"/>
      <c r="J80" s="343"/>
      <c r="K80" s="322"/>
      <c r="L80" s="322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5"/>
      <c r="AA80" s="355"/>
      <c r="AB80" s="386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87"/>
      <c r="BR80" s="335"/>
      <c r="BS80" s="335"/>
      <c r="BT80" s="335"/>
      <c r="BU80" s="335"/>
      <c r="BV80" s="335"/>
      <c r="BW80" s="331"/>
      <c r="BX80" s="331"/>
      <c r="BY80" s="335"/>
      <c r="BZ80" s="330"/>
      <c r="CA80" s="332"/>
      <c r="CB80" s="332"/>
      <c r="CC80" s="332"/>
      <c r="CD80" s="332"/>
      <c r="CE80" s="332"/>
      <c r="CF80" s="332"/>
      <c r="CG80" s="332"/>
      <c r="CH80" s="332"/>
      <c r="CI80" s="332"/>
      <c r="CJ80" s="332"/>
      <c r="CK80" s="332"/>
      <c r="CL80" s="332"/>
      <c r="CM80" s="332"/>
      <c r="CN80" s="332"/>
      <c r="CO80" s="332"/>
    </row>
    <row r="81" spans="2:93" ht="3.95" customHeight="1">
      <c r="B81" s="322"/>
      <c r="C81" s="322"/>
      <c r="D81" s="322"/>
      <c r="E81" s="322"/>
      <c r="F81" s="322"/>
      <c r="G81" s="343"/>
      <c r="H81" s="343"/>
      <c r="I81" s="343"/>
      <c r="J81" s="343"/>
      <c r="K81" s="322"/>
      <c r="L81" s="322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5"/>
      <c r="AA81" s="326"/>
      <c r="AB81" s="386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87"/>
      <c r="BR81" s="335"/>
      <c r="BS81" s="335"/>
      <c r="BT81" s="335"/>
      <c r="BU81" s="335"/>
      <c r="BV81" s="335"/>
      <c r="BW81" s="331"/>
      <c r="BX81" s="331"/>
      <c r="BY81" s="330"/>
      <c r="BZ81" s="330"/>
      <c r="CA81" s="341"/>
      <c r="CB81" s="341"/>
      <c r="CC81" s="341"/>
      <c r="CD81" s="341"/>
      <c r="CE81" s="341"/>
      <c r="CF81" s="341"/>
      <c r="CG81" s="341"/>
      <c r="CH81" s="341"/>
      <c r="CI81" s="341"/>
      <c r="CJ81" s="341"/>
      <c r="CK81" s="332"/>
      <c r="CL81" s="332"/>
      <c r="CM81" s="332"/>
      <c r="CN81" s="332"/>
      <c r="CO81" s="332"/>
    </row>
    <row r="82" spans="2:93" ht="3.95" customHeight="1">
      <c r="B82" s="322"/>
      <c r="C82" s="322"/>
      <c r="D82" s="322"/>
      <c r="E82" s="322"/>
      <c r="F82" s="322"/>
      <c r="G82" s="343"/>
      <c r="H82" s="343"/>
      <c r="I82" s="343"/>
      <c r="J82" s="343"/>
      <c r="K82" s="322"/>
      <c r="L82" s="322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5"/>
      <c r="AA82" s="326"/>
      <c r="AB82" s="389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1"/>
      <c r="BX82" s="331"/>
      <c r="BY82" s="330"/>
      <c r="BZ82" s="330"/>
      <c r="CA82" s="341"/>
      <c r="CB82" s="341"/>
      <c r="CC82" s="341"/>
      <c r="CD82" s="341"/>
      <c r="CE82" s="341"/>
      <c r="CF82" s="341"/>
      <c r="CG82" s="341"/>
      <c r="CH82" s="341"/>
      <c r="CI82" s="341"/>
      <c r="CJ82" s="341"/>
      <c r="CK82" s="332"/>
      <c r="CL82" s="332"/>
      <c r="CM82" s="332"/>
      <c r="CN82" s="332"/>
      <c r="CO82" s="332"/>
    </row>
    <row r="83" spans="2:93" ht="3.95" customHeight="1">
      <c r="B83" s="322"/>
      <c r="C83" s="322"/>
      <c r="D83" s="322"/>
      <c r="E83" s="322"/>
      <c r="F83" s="322"/>
      <c r="G83" s="326"/>
      <c r="H83" s="326"/>
      <c r="I83" s="326"/>
      <c r="J83" s="326"/>
      <c r="K83" s="322"/>
      <c r="L83" s="322"/>
      <c r="M83" s="322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59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BX83" s="370"/>
      <c r="BY83" s="330"/>
      <c r="BZ83" s="330"/>
      <c r="CA83" s="341"/>
      <c r="CB83" s="341"/>
      <c r="CC83" s="341"/>
      <c r="CD83" s="341"/>
      <c r="CE83" s="341"/>
      <c r="CF83" s="341"/>
      <c r="CG83" s="341"/>
      <c r="CH83" s="341"/>
      <c r="CI83" s="341"/>
      <c r="CJ83" s="341"/>
      <c r="CK83" s="332"/>
      <c r="CL83" s="332"/>
      <c r="CM83" s="332"/>
      <c r="CN83" s="332"/>
      <c r="CO83" s="332"/>
    </row>
    <row r="84" spans="2:93" ht="3.95" customHeight="1">
      <c r="B84" s="322"/>
      <c r="C84" s="322"/>
      <c r="D84" s="322"/>
      <c r="E84" s="322"/>
      <c r="F84" s="322"/>
      <c r="G84" s="326"/>
      <c r="H84" s="326"/>
      <c r="I84" s="326"/>
      <c r="J84" s="326"/>
      <c r="K84" s="322"/>
      <c r="L84" s="322"/>
      <c r="M84" s="322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92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BX84" s="370"/>
      <c r="BY84" s="330"/>
      <c r="BZ84" s="330"/>
      <c r="CA84" s="341"/>
      <c r="CB84" s="341"/>
      <c r="CC84" s="341"/>
      <c r="CD84" s="341"/>
      <c r="CE84" s="341"/>
      <c r="CF84" s="341"/>
      <c r="CG84" s="341"/>
      <c r="CH84" s="341"/>
      <c r="CI84" s="341"/>
      <c r="CJ84" s="341"/>
      <c r="CK84" s="332"/>
      <c r="CL84" s="332"/>
      <c r="CM84" s="332"/>
      <c r="CN84" s="332"/>
      <c r="CO84" s="332"/>
    </row>
    <row r="85" spans="2:93" ht="3.95" customHeight="1">
      <c r="B85" s="322"/>
      <c r="C85" s="322"/>
      <c r="D85" s="322"/>
      <c r="E85" s="322"/>
      <c r="F85" s="322"/>
      <c r="G85" s="343"/>
      <c r="H85" s="343"/>
      <c r="I85" s="343"/>
      <c r="J85" s="343"/>
      <c r="K85" s="322"/>
      <c r="L85" s="322"/>
      <c r="M85" s="322"/>
      <c r="N85" s="382" t="s">
        <v>91</v>
      </c>
      <c r="O85" s="383"/>
      <c r="P85" s="383"/>
      <c r="Q85" s="383"/>
      <c r="R85" s="383"/>
      <c r="S85" s="383"/>
      <c r="T85" s="383"/>
      <c r="U85" s="383"/>
      <c r="V85" s="383"/>
      <c r="W85" s="384"/>
      <c r="X85" s="382">
        <v>6</v>
      </c>
      <c r="Y85" s="384"/>
      <c r="Z85" s="392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BX85" s="332"/>
      <c r="BY85" s="332"/>
      <c r="BZ85" s="332"/>
      <c r="CA85" s="332"/>
      <c r="CB85" s="332"/>
      <c r="CC85" s="332"/>
      <c r="CD85" s="332"/>
      <c r="CE85" s="332"/>
      <c r="CF85" s="332"/>
      <c r="CG85" s="332"/>
      <c r="CH85" s="332"/>
      <c r="CI85" s="332"/>
      <c r="CJ85" s="332"/>
      <c r="CK85" s="332"/>
      <c r="CL85" s="332"/>
      <c r="CM85" s="332"/>
      <c r="CN85" s="332"/>
      <c r="CO85" s="332"/>
    </row>
    <row r="86" spans="2:93" ht="3.95" customHeight="1">
      <c r="B86" s="322"/>
      <c r="C86" s="322"/>
      <c r="D86" s="322"/>
      <c r="E86" s="322"/>
      <c r="F86" s="322"/>
      <c r="G86" s="343"/>
      <c r="H86" s="343"/>
      <c r="I86" s="343"/>
      <c r="J86" s="343"/>
      <c r="K86" s="322"/>
      <c r="L86" s="322"/>
      <c r="M86" s="322"/>
      <c r="N86" s="386"/>
      <c r="O86" s="324"/>
      <c r="P86" s="324"/>
      <c r="Q86" s="324"/>
      <c r="R86" s="324"/>
      <c r="S86" s="324"/>
      <c r="T86" s="324"/>
      <c r="U86" s="324"/>
      <c r="V86" s="324"/>
      <c r="W86" s="387"/>
      <c r="X86" s="386"/>
      <c r="Y86" s="387"/>
      <c r="Z86" s="39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BX86" s="332"/>
      <c r="BY86" s="332"/>
      <c r="BZ86" s="332"/>
      <c r="CA86" s="332"/>
      <c r="CB86" s="332"/>
      <c r="CC86" s="332"/>
      <c r="CD86" s="332"/>
      <c r="CE86" s="332"/>
      <c r="CF86" s="332"/>
      <c r="CG86" s="332"/>
      <c r="CH86" s="332"/>
      <c r="CI86" s="332"/>
      <c r="CJ86" s="332"/>
      <c r="CK86" s="332"/>
      <c r="CL86" s="332"/>
      <c r="CM86" s="332"/>
      <c r="CN86" s="332"/>
      <c r="CO86" s="332"/>
    </row>
    <row r="87" spans="2:93" ht="3.95" customHeight="1">
      <c r="B87" s="322"/>
      <c r="C87" s="322"/>
      <c r="D87" s="322"/>
      <c r="E87" s="322"/>
      <c r="F87" s="322"/>
      <c r="G87" s="343"/>
      <c r="H87" s="343"/>
      <c r="I87" s="343"/>
      <c r="J87" s="343"/>
      <c r="K87" s="322"/>
      <c r="L87" s="322"/>
      <c r="M87" s="322"/>
      <c r="N87" s="386"/>
      <c r="O87" s="324"/>
      <c r="P87" s="324"/>
      <c r="Q87" s="324"/>
      <c r="R87" s="324"/>
      <c r="S87" s="324"/>
      <c r="T87" s="324"/>
      <c r="U87" s="324"/>
      <c r="V87" s="324"/>
      <c r="W87" s="387"/>
      <c r="X87" s="386"/>
      <c r="Y87" s="387"/>
      <c r="Z87" s="385"/>
      <c r="AA87" s="334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BX87" s="332"/>
      <c r="BY87" s="332"/>
      <c r="BZ87" s="332"/>
      <c r="CA87" s="332"/>
      <c r="CB87" s="332"/>
      <c r="CC87" s="332"/>
      <c r="CD87" s="332"/>
      <c r="CE87" s="332"/>
      <c r="CF87" s="332"/>
      <c r="CG87" s="332"/>
      <c r="CH87" s="332"/>
      <c r="CI87" s="332"/>
      <c r="CJ87" s="332"/>
      <c r="CK87" s="332"/>
      <c r="CL87" s="332"/>
      <c r="CM87" s="332"/>
      <c r="CN87" s="332"/>
      <c r="CO87" s="332"/>
    </row>
    <row r="88" spans="2:93" ht="3.95" customHeight="1">
      <c r="B88" s="322"/>
      <c r="C88" s="322"/>
      <c r="D88" s="322"/>
      <c r="E88" s="322"/>
      <c r="F88" s="322"/>
      <c r="G88" s="343"/>
      <c r="H88" s="343"/>
      <c r="I88" s="343"/>
      <c r="J88" s="343"/>
      <c r="K88" s="322"/>
      <c r="L88" s="322"/>
      <c r="M88" s="322"/>
      <c r="N88" s="389"/>
      <c r="O88" s="390"/>
      <c r="P88" s="390"/>
      <c r="Q88" s="390"/>
      <c r="R88" s="390"/>
      <c r="S88" s="390"/>
      <c r="T88" s="390"/>
      <c r="U88" s="390"/>
      <c r="V88" s="390"/>
      <c r="W88" s="391"/>
      <c r="X88" s="389"/>
      <c r="Y88" s="391"/>
      <c r="Z88" s="385"/>
      <c r="AA88" s="334"/>
      <c r="AB88" s="326"/>
      <c r="AC88" s="326"/>
      <c r="AD88" s="322"/>
      <c r="AE88" s="322"/>
      <c r="AF88" s="322"/>
      <c r="AG88" s="322"/>
      <c r="AH88" s="322"/>
      <c r="AI88" s="322"/>
      <c r="AJ88" s="322"/>
      <c r="AK88" s="322"/>
      <c r="AL88" s="322"/>
      <c r="AM88" s="322"/>
      <c r="BX88" s="332"/>
      <c r="BY88" s="332"/>
      <c r="BZ88" s="332"/>
      <c r="CA88" s="332"/>
      <c r="CB88" s="332"/>
      <c r="CC88" s="332"/>
      <c r="CD88" s="332"/>
      <c r="CE88" s="332"/>
      <c r="CF88" s="332"/>
      <c r="CG88" s="332"/>
      <c r="CH88" s="332"/>
      <c r="CI88" s="332"/>
      <c r="CJ88" s="332"/>
      <c r="CK88" s="332"/>
      <c r="CL88" s="332"/>
      <c r="CM88" s="332"/>
      <c r="CN88" s="332"/>
      <c r="CO88" s="332"/>
    </row>
  </sheetData>
  <sheetProtection selectLockedCells="1" selectUnlockedCells="1"/>
  <mergeCells count="61">
    <mergeCell ref="N85:W88"/>
    <mergeCell ref="X85:Y88"/>
    <mergeCell ref="B60:C63"/>
    <mergeCell ref="D60:F63"/>
    <mergeCell ref="AF69:AQ72"/>
    <mergeCell ref="N73:W76"/>
    <mergeCell ref="X73:Y76"/>
    <mergeCell ref="M79:Z82"/>
    <mergeCell ref="AB79:AM82"/>
    <mergeCell ref="L57:M60"/>
    <mergeCell ref="N57:Q60"/>
    <mergeCell ref="R57:AA60"/>
    <mergeCell ref="AB57:AC60"/>
    <mergeCell ref="AF57:AL68"/>
    <mergeCell ref="AM57:AQ68"/>
    <mergeCell ref="AB45:AC48"/>
    <mergeCell ref="AD47:AD49"/>
    <mergeCell ref="B48:C51"/>
    <mergeCell ref="D48:F51"/>
    <mergeCell ref="AR50:AR52"/>
    <mergeCell ref="AF51:AO54"/>
    <mergeCell ref="AP51:AQ54"/>
    <mergeCell ref="B54:C57"/>
    <mergeCell ref="D54:F57"/>
    <mergeCell ref="AD56:AD58"/>
    <mergeCell ref="R33:AA36"/>
    <mergeCell ref="AB33:AC36"/>
    <mergeCell ref="B36:C39"/>
    <mergeCell ref="D36:F39"/>
    <mergeCell ref="AT39:BE42"/>
    <mergeCell ref="B42:C45"/>
    <mergeCell ref="D42:F45"/>
    <mergeCell ref="L45:M48"/>
    <mergeCell ref="N45:Q48"/>
    <mergeCell ref="R45:AA48"/>
    <mergeCell ref="AT24:AU27"/>
    <mergeCell ref="AV24:BE27"/>
    <mergeCell ref="AF27:AO30"/>
    <mergeCell ref="AP27:AQ30"/>
    <mergeCell ref="AR29:AR31"/>
    <mergeCell ref="B30:C33"/>
    <mergeCell ref="D30:F33"/>
    <mergeCell ref="AD32:AD34"/>
    <mergeCell ref="L33:M36"/>
    <mergeCell ref="N33:Q36"/>
    <mergeCell ref="N21:Q24"/>
    <mergeCell ref="R21:AA24"/>
    <mergeCell ref="AB21:AC24"/>
    <mergeCell ref="AD23:AD25"/>
    <mergeCell ref="B24:C27"/>
    <mergeCell ref="D24:F27"/>
    <mergeCell ref="H3:O6"/>
    <mergeCell ref="P3:AT6"/>
    <mergeCell ref="AF9:AQ24"/>
    <mergeCell ref="AT14:AU17"/>
    <mergeCell ref="AV14:BE17"/>
    <mergeCell ref="B18:C21"/>
    <mergeCell ref="D18:F21"/>
    <mergeCell ref="AT19:AU22"/>
    <mergeCell ref="AV19:BE22"/>
    <mergeCell ref="L21:M24"/>
  </mergeCells>
  <pageMargins left="0.75" right="0.75" top="1" bottom="1" header="0.49236111111111114" footer="0.51180555555555551"/>
  <pageSetup paperSize="9" scale="115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10</vt:i4>
      </vt:variant>
    </vt:vector>
  </HeadingPairs>
  <TitlesOfParts>
    <vt:vector size="17" baseType="lpstr">
      <vt:lpstr>ÚDAJE</vt:lpstr>
      <vt:lpstr>ZOZNAM</vt:lpstr>
      <vt:lpstr>SKUPINY</vt:lpstr>
      <vt:lpstr>A 3</vt:lpstr>
      <vt:lpstr>B 4</vt:lpstr>
      <vt:lpstr>C 4</vt:lpstr>
      <vt:lpstr>PAVÚK Semifinále</vt:lpstr>
      <vt:lpstr>NPool</vt:lpstr>
      <vt:lpstr>'A 3'!Oblasť_tlače</vt:lpstr>
      <vt:lpstr>'B 4'!Oblasť_tlače</vt:lpstr>
      <vt:lpstr>'C 4'!Oblasť_tlače</vt:lpstr>
      <vt:lpstr>'PAVÚK Semifinále'!Oblasť_tlače</vt:lpstr>
      <vt:lpstr>SKUPINY!Oblasť_tlače</vt:lpstr>
      <vt:lpstr>ZOZNAM!Oblasť_tlače</vt:lpstr>
      <vt:lpstr>Posice</vt:lpstr>
      <vt:lpstr>Rank</vt:lpstr>
      <vt:lpstr>Trida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2020-01-01T03:10:58Z</cp:lastPrinted>
  <dcterms:created xsi:type="dcterms:W3CDTF">2018-03-09T00:27:16Z</dcterms:created>
  <dcterms:modified xsi:type="dcterms:W3CDTF">2021-09-27T11:41:13Z</dcterms:modified>
</cp:coreProperties>
</file>