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8025" tabRatio="896" activeTab="0"/>
  </bookViews>
  <sheets>
    <sheet name="zoznam hracov_list of players" sheetId="1" r:id="rId1"/>
    <sheet name="BC1" sheetId="2" r:id="rId2"/>
    <sheet name="BC1 final" sheetId="3" r:id="rId3"/>
    <sheet name="BC2" sheetId="4" r:id="rId4"/>
    <sheet name="BC2 final" sheetId="5" r:id="rId5"/>
    <sheet name="BC3" sheetId="6" r:id="rId6"/>
    <sheet name="BC3 final" sheetId="7" r:id="rId7"/>
    <sheet name="BC4" sheetId="8" r:id="rId8"/>
    <sheet name="BC4 final" sheetId="9" r:id="rId9"/>
    <sheet name="11.6." sheetId="10" r:id="rId10"/>
    <sheet name="12.6." sheetId="11" r:id="rId11"/>
    <sheet name="13.6." sheetId="12" r:id="rId12"/>
    <sheet name="poradie hracov_final rating" sheetId="13" r:id="rId13"/>
  </sheets>
  <externalReferences>
    <externalReference r:id="rId16"/>
  </externalReferences>
  <definedNames>
    <definedName name="_xlnm.Print_Area" localSheetId="2">'BC1 final'!$B$3:$BM$88</definedName>
    <definedName name="_xlnm.Print_Area" localSheetId="4">'BC2 final'!$B$3:$BM$88</definedName>
    <definedName name="_xlnm.Print_Area" localSheetId="6">'BC3 final'!$B$3:$BM$88</definedName>
    <definedName name="_xlnm.Print_Area" localSheetId="8">'BC4 final'!$B$3:$BM$88</definedName>
    <definedName name="Posice">'[1]ZOZNAM'!$G$5:$G$41</definedName>
    <definedName name="Rank">'[1]ZOZNAM'!$B$5:$G$41</definedName>
  </definedNames>
  <calcPr fullCalcOnLoad="1"/>
</workbook>
</file>

<file path=xl/sharedStrings.xml><?xml version="1.0" encoding="utf-8"?>
<sst xmlns="http://schemas.openxmlformats.org/spreadsheetml/2006/main" count="842" uniqueCount="229">
  <si>
    <t xml:space="preserve"> ZOM Prešov</t>
  </si>
  <si>
    <t>BC 4</t>
  </si>
  <si>
    <t>Alexandra Wellness hotel Liptovský Ján</t>
  </si>
  <si>
    <t>rem.</t>
  </si>
  <si>
    <t>BC1</t>
  </si>
  <si>
    <t>BC2</t>
  </si>
  <si>
    <t>BC 2</t>
  </si>
  <si>
    <t>BC3</t>
  </si>
  <si>
    <t>BC 3</t>
  </si>
  <si>
    <t>BC 1</t>
  </si>
  <si>
    <t>Liptovský Ján, Slovakia, www.alexandrawellnesshotel.sk</t>
  </si>
  <si>
    <t>1.</t>
  </si>
  <si>
    <t>2.</t>
  </si>
  <si>
    <t>3.</t>
  </si>
  <si>
    <t>BC4</t>
  </si>
  <si>
    <t>BC3 - A</t>
  </si>
  <si>
    <t>BC3 - B</t>
  </si>
  <si>
    <t>BC4 - A</t>
  </si>
  <si>
    <t>BC4 - B</t>
  </si>
  <si>
    <t>BC4 - C</t>
  </si>
  <si>
    <t>1. B</t>
  </si>
  <si>
    <t>1. A</t>
  </si>
  <si>
    <t>1. C</t>
  </si>
  <si>
    <t>A</t>
  </si>
  <si>
    <t>B</t>
  </si>
  <si>
    <t>C</t>
  </si>
  <si>
    <t>CZE</t>
  </si>
  <si>
    <t>SVK</t>
  </si>
  <si>
    <t>POL</t>
  </si>
  <si>
    <t>HUN</t>
  </si>
  <si>
    <t>List of the registered players</t>
  </si>
  <si>
    <t>International boccia tournament individuals</t>
  </si>
  <si>
    <t>Drawing the lots</t>
  </si>
  <si>
    <t>Date:</t>
  </si>
  <si>
    <t>Category:</t>
  </si>
  <si>
    <t>Event location:</t>
  </si>
  <si>
    <t>Number of registered players:</t>
  </si>
  <si>
    <t>Number of present players:</t>
  </si>
  <si>
    <t>Organizator:</t>
  </si>
  <si>
    <t>Tournament´s name:</t>
  </si>
  <si>
    <t>BC2 - A</t>
  </si>
  <si>
    <t>BC2 - B</t>
  </si>
  <si>
    <t>BC3 - C</t>
  </si>
  <si>
    <t>BC2 - C</t>
  </si>
  <si>
    <t>Number of wins</t>
  </si>
  <si>
    <t>Number of games being played</t>
  </si>
  <si>
    <t>Score</t>
  </si>
  <si>
    <t>Ranking</t>
  </si>
  <si>
    <t>Opening ceremonial</t>
  </si>
  <si>
    <t>Time</t>
  </si>
  <si>
    <t>Court 1</t>
  </si>
  <si>
    <t>Court 2</t>
  </si>
  <si>
    <t>Court 3</t>
  </si>
  <si>
    <t>Court 4</t>
  </si>
  <si>
    <t>Court 5</t>
  </si>
  <si>
    <t>Court 6</t>
  </si>
  <si>
    <t>Court 7</t>
  </si>
  <si>
    <t>Lunch break</t>
  </si>
  <si>
    <t>referee: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</si>
  <si>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</si>
  <si>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</si>
  <si>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</si>
  <si>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</si>
  <si>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</si>
  <si>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</si>
  <si>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</si>
  <si>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</si>
  <si>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</si>
  <si>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B4</t>
  </si>
  <si>
    <t>D1</t>
  </si>
  <si>
    <t>D2</t>
  </si>
  <si>
    <t>D3</t>
  </si>
  <si>
    <t>BC1 - A</t>
  </si>
  <si>
    <t>D</t>
  </si>
  <si>
    <t>1. Finalist</t>
  </si>
  <si>
    <t>2. Finalist</t>
  </si>
  <si>
    <t>category:      individuals</t>
  </si>
  <si>
    <t>1. D</t>
  </si>
  <si>
    <t xml:space="preserve">      3. - 4. place</t>
  </si>
  <si>
    <t>3rd place finalist 1</t>
  </si>
  <si>
    <t>3rd place finalist 2</t>
  </si>
  <si>
    <t>GBR</t>
  </si>
  <si>
    <t>CRO</t>
  </si>
  <si>
    <t>UKR</t>
  </si>
  <si>
    <t>Lenártová Mária</t>
  </si>
  <si>
    <t>Balcová Vladimíra</t>
  </si>
  <si>
    <t>Fejerčák Jozef</t>
  </si>
  <si>
    <t>Category BC2 - Groups A(3), B(3), C(3), D(4)</t>
  </si>
  <si>
    <t>not rated</t>
  </si>
  <si>
    <t>Classification into groups</t>
  </si>
  <si>
    <t>D4</t>
  </si>
  <si>
    <t>BC2 - D</t>
  </si>
  <si>
    <t>BC4 - D</t>
  </si>
  <si>
    <t>BC4 - E</t>
  </si>
  <si>
    <t>E1</t>
  </si>
  <si>
    <t>E2</t>
  </si>
  <si>
    <t>E3</t>
  </si>
  <si>
    <t>World rank BC1</t>
  </si>
  <si>
    <t>World rank BC2</t>
  </si>
  <si>
    <t>World rank BC3</t>
  </si>
  <si>
    <t>World rank BC4</t>
  </si>
  <si>
    <t>1. E</t>
  </si>
  <si>
    <t>winner 1/4 final 1</t>
  </si>
  <si>
    <t>winner 1/4 final 2</t>
  </si>
  <si>
    <t>winner 1/4 final 3</t>
  </si>
  <si>
    <t>winner 1/4 final 4</t>
  </si>
  <si>
    <t>12:30 - 13:30</t>
  </si>
  <si>
    <t>E</t>
  </si>
  <si>
    <t>category:</t>
  </si>
  <si>
    <t>BC1 - B</t>
  </si>
  <si>
    <t>BC1 - C</t>
  </si>
  <si>
    <t>Grega Matúš</t>
  </si>
  <si>
    <t>Svat Ľubomír</t>
  </si>
  <si>
    <t>Coefficient K1 (wins)</t>
  </si>
  <si>
    <t>Coefficient K2 (score diffrence)</t>
  </si>
  <si>
    <t>Coefficient K3 (positive score)</t>
  </si>
  <si>
    <t>K1=Number of wins, K2=Positive score-Negative score; K3=Positive score</t>
  </si>
  <si>
    <t>BTC international 2016 - GROUPS and PLAYERS</t>
  </si>
  <si>
    <t>K1 (wins)</t>
  </si>
  <si>
    <t>K2 (score diffrence)</t>
  </si>
  <si>
    <t>K3 (positive score)</t>
  </si>
  <si>
    <t>Player</t>
  </si>
  <si>
    <t>Category BC1</t>
  </si>
  <si>
    <t>Finals</t>
  </si>
  <si>
    <t>Final rankings</t>
  </si>
  <si>
    <t>Category BC2</t>
  </si>
  <si>
    <t>Category BC3</t>
  </si>
  <si>
    <t>Category BC4</t>
  </si>
  <si>
    <t>K2+1/4F (score diffrence)</t>
  </si>
  <si>
    <t>Cuřínová Kateřina</t>
  </si>
  <si>
    <t>Pokorná Aneta</t>
  </si>
  <si>
    <t>Oláh Balázs</t>
  </si>
  <si>
    <t>Peruško Zoran</t>
  </si>
  <si>
    <t>Benčat Martin</t>
  </si>
  <si>
    <t>Langauer Katinka</t>
  </si>
  <si>
    <t xml:space="preserve">Mezík Róbert </t>
  </si>
  <si>
    <t>Kurilák Rastislav</t>
  </si>
  <si>
    <t>Kořínek Michal</t>
  </si>
  <si>
    <t>Clowes James</t>
  </si>
  <si>
    <t>Stasiak Rafał</t>
  </si>
  <si>
    <t>Minarech Peter</t>
  </si>
  <si>
    <t>Opát Martin</t>
  </si>
  <si>
    <t>Novota Peter</t>
  </si>
  <si>
    <t>Třísková Pavla</t>
  </si>
  <si>
    <t>Kudláčová Kristína</t>
  </si>
  <si>
    <t xml:space="preserve">Kalános Róbert </t>
  </si>
  <si>
    <t>Nagy Vivien</t>
  </si>
  <si>
    <t>Peška Adam</t>
  </si>
  <si>
    <t>Parrish Karl</t>
  </si>
  <si>
    <t>Klohna Boris</t>
  </si>
  <si>
    <t>Johnson Craig</t>
  </si>
  <si>
    <t>Bednarek Zbigniew</t>
  </si>
  <si>
    <t>Křivánková Kateřina</t>
  </si>
  <si>
    <t>Berry Matt</t>
  </si>
  <si>
    <t>Nagy András</t>
  </si>
  <si>
    <t>Murguly Elemér</t>
  </si>
  <si>
    <t>Shcherbyna Viktoriia</t>
  </si>
  <si>
    <t>Abramov Daniel</t>
  </si>
  <si>
    <t>Běhounek Alois</t>
  </si>
  <si>
    <t xml:space="preserve">Maddison Lee </t>
  </si>
  <si>
    <t>Andrejčík Samuel</t>
  </si>
  <si>
    <t>Balcová Michaela</t>
  </si>
  <si>
    <t>Komar Davor</t>
  </si>
  <si>
    <t>Thompson Harry</t>
  </si>
  <si>
    <t>Strehársky Martin</t>
  </si>
  <si>
    <t>Kolinko Artem</t>
  </si>
  <si>
    <t>Burian Martin</t>
  </si>
  <si>
    <t>Bajtek Jan</t>
  </si>
  <si>
    <t>Ďurkovič Róbert</t>
  </si>
  <si>
    <t>Osmanović Melisa</t>
  </si>
  <si>
    <t>Klimčo Marián</t>
  </si>
  <si>
    <t>Schmid Marek</t>
  </si>
  <si>
    <t>Suha Vivien</t>
  </si>
  <si>
    <t xml:space="preserve">Trószyńska Majka </t>
  </si>
  <si>
    <t xml:space="preserve">Szabó Alexandra </t>
  </si>
  <si>
    <t>Mihová Anna</t>
  </si>
  <si>
    <t>Lőrincz Gábor</t>
  </si>
  <si>
    <t>International boccia tournament individuals - BOCCIA TATRA CUP 2017</t>
  </si>
  <si>
    <t>11.-13.6.2017</t>
  </si>
  <si>
    <t>International tournament individuals - BOCCIA TATRA CUP 2017</t>
  </si>
  <si>
    <t>2. B</t>
  </si>
  <si>
    <t>2. A</t>
  </si>
  <si>
    <t>BTC 2017</t>
  </si>
  <si>
    <t>2. C</t>
  </si>
  <si>
    <t>2. D</t>
  </si>
  <si>
    <t>BC3 - D</t>
  </si>
  <si>
    <t>E4</t>
  </si>
  <si>
    <t>International boccia tournament individuals - TATRA BOCCIA CUP 2017</t>
  </si>
  <si>
    <t>TIME SCHEDULE OF THE MATCHES - 11.6.2017</t>
  </si>
  <si>
    <t>2nd best score 1</t>
  </si>
  <si>
    <t>2nd best score 2</t>
  </si>
  <si>
    <t>2nd best score 3</t>
  </si>
  <si>
    <t>End of the 1st part of the tournament - matches in groups</t>
  </si>
  <si>
    <t>End of the 2nd part of the tournament - matches in groups + 1/8 finals (1/4 finals BC1)</t>
  </si>
  <si>
    <t>TIME SCHEDULE OF THE MATCHES - 12.6.2017</t>
  </si>
  <si>
    <t>1/4 final matches (1/2 f.m. BC1)</t>
  </si>
  <si>
    <t>1/2 final matches (3rd place BC1)</t>
  </si>
  <si>
    <t>final matches</t>
  </si>
  <si>
    <t>Closing ceremony</t>
  </si>
  <si>
    <t>TIME SCHEDULE OF THE MATCHES - 13.6.2017</t>
  </si>
  <si>
    <t>Rozhodcovia</t>
  </si>
  <si>
    <t>Kinčešová Martina h.r.</t>
  </si>
  <si>
    <t>Herel Lukáš</t>
  </si>
  <si>
    <t>Uhrová Katarína od 12.6. od 13:00 hod.</t>
  </si>
  <si>
    <t>Andrejčíková Ľudmila</t>
  </si>
  <si>
    <t>Kondela Ľubomír</t>
  </si>
  <si>
    <t>Komar Joel (CRO)</t>
  </si>
  <si>
    <t>Křivan Róbert (CZE)</t>
  </si>
  <si>
    <t>Jiřina Kreibichová</t>
  </si>
  <si>
    <t>Šipoš Patrik</t>
  </si>
  <si>
    <t>Strakošová (CZE)</t>
  </si>
  <si>
    <t>Uhrová Katarína</t>
  </si>
  <si>
    <t>Category BC1 - Groups A(3), B(4)</t>
  </si>
  <si>
    <t>Category BC3 - Groups A(3), B(3), C(3), D(4)</t>
  </si>
  <si>
    <t>Category BC4 Groups A(3), B(3), C(3), D(4), E(4)</t>
  </si>
  <si>
    <t>BTC international 2017 - GROUPS and PLAYERS</t>
  </si>
  <si>
    <t>Boccia Tatra Cup 2017, 11.-13.6.2017</t>
  </si>
  <si>
    <t>Lamach Wojciech</t>
  </si>
  <si>
    <r>
      <t xml:space="preserve">TIME CHANGED TO </t>
    </r>
    <r>
      <rPr>
        <b/>
        <sz val="18"/>
        <rFont val="Arial CE"/>
        <family val="0"/>
      </rPr>
      <t>11:30</t>
    </r>
  </si>
  <si>
    <t>11:30 !!!</t>
  </si>
  <si>
    <t>2B</t>
  </si>
  <si>
    <t>4E</t>
  </si>
  <si>
    <t>4D</t>
  </si>
  <si>
    <t>2E</t>
  </si>
  <si>
    <t>3B</t>
  </si>
  <si>
    <t>3E</t>
  </si>
  <si>
    <t>3A</t>
  </si>
  <si>
    <t>3C</t>
  </si>
  <si>
    <t>3D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</si>
</sst>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1B]d\.\ mmmm\ yyyy"/>
    <numFmt numFmtId="167" formatCode="dd/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102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color indexed="63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6"/>
      <color indexed="10"/>
      <name val="Arial"/>
      <family val="2"/>
    </font>
    <font>
      <sz val="9"/>
      <color indexed="62"/>
      <name val="Arial CE"/>
      <family val="2"/>
    </font>
    <font>
      <i/>
      <sz val="9"/>
      <color indexed="62"/>
      <name val="Arial"/>
      <family val="2"/>
    </font>
    <font>
      <b/>
      <sz val="22"/>
      <color indexed="62"/>
      <name val="AntiqOliTEE"/>
      <family val="0"/>
    </font>
    <font>
      <b/>
      <sz val="36"/>
      <color indexed="62"/>
      <name val="Arial"/>
      <family val="2"/>
    </font>
    <font>
      <b/>
      <sz val="12"/>
      <name val="Arial"/>
      <family val="2"/>
    </font>
    <font>
      <sz val="8"/>
      <color indexed="62"/>
      <name val="Arial"/>
      <family val="2"/>
    </font>
    <font>
      <sz val="36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8"/>
      <name val="Arial CE"/>
      <family val="0"/>
    </font>
    <font>
      <sz val="10"/>
      <color indexed="8"/>
      <name val="Arial"/>
      <family val="2"/>
    </font>
    <font>
      <b/>
      <i/>
      <sz val="14"/>
      <name val="Arial CE"/>
      <family val="0"/>
    </font>
    <font>
      <b/>
      <sz val="14"/>
      <name val="Arial CE"/>
      <family val="0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color indexed="8"/>
      <name val="Calibri"/>
      <family val="2"/>
    </font>
    <font>
      <strike/>
      <sz val="16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Calibri"/>
      <family val="2"/>
    </font>
    <font>
      <b/>
      <sz val="13"/>
      <name val="Arial CE"/>
      <family val="0"/>
    </font>
    <font>
      <sz val="13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30"/>
      <color indexed="9"/>
      <name val="AntiqOliTEE"/>
      <family val="0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11"/>
      <color indexed="9"/>
      <name val="Arial"/>
      <family val="2"/>
    </font>
    <font>
      <sz val="36"/>
      <color indexed="9"/>
      <name val="AntiqOliTEE"/>
      <family val="0"/>
    </font>
    <font>
      <b/>
      <sz val="16"/>
      <color indexed="9"/>
      <name val="Arial CE"/>
      <family val="2"/>
    </font>
    <font>
      <b/>
      <sz val="6"/>
      <color indexed="9"/>
      <name val="Arial"/>
      <family val="2"/>
    </font>
    <font>
      <b/>
      <sz val="24"/>
      <color indexed="17"/>
      <name val="Arial CE"/>
      <family val="0"/>
    </font>
    <font>
      <sz val="16"/>
      <color indexed="8"/>
      <name val="Cambria"/>
      <family val="1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trike/>
      <sz val="16"/>
      <color indexed="8"/>
      <name val="Cambria"/>
      <family val="1"/>
    </font>
    <font>
      <strike/>
      <sz val="11"/>
      <color indexed="8"/>
      <name val="Cambria"/>
      <family val="1"/>
    </font>
    <font>
      <b/>
      <strike/>
      <sz val="16"/>
      <name val="Cambria"/>
      <family val="1"/>
    </font>
    <font>
      <strike/>
      <sz val="16"/>
      <name val="Cambria"/>
      <family val="1"/>
    </font>
    <font>
      <b/>
      <strike/>
      <sz val="16"/>
      <color indexed="8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30"/>
      <color theme="0"/>
      <name val="AntiqOliTEE"/>
      <family val="0"/>
    </font>
    <font>
      <b/>
      <sz val="36"/>
      <color theme="0"/>
      <name val="Arial"/>
      <family val="2"/>
    </font>
    <font>
      <sz val="36"/>
      <color theme="0"/>
      <name val="Arial"/>
      <family val="2"/>
    </font>
    <font>
      <b/>
      <sz val="11"/>
      <color theme="0"/>
      <name val="Arial"/>
      <family val="2"/>
    </font>
    <font>
      <sz val="36"/>
      <color theme="0"/>
      <name val="AntiqOliTEE"/>
      <family val="0"/>
    </font>
    <font>
      <b/>
      <sz val="16"/>
      <color theme="0"/>
      <name val="Arial CE"/>
      <family val="2"/>
    </font>
    <font>
      <b/>
      <sz val="6"/>
      <color theme="0"/>
      <name val="Arial"/>
      <family val="2"/>
    </font>
    <font>
      <b/>
      <sz val="24"/>
      <color theme="6" tint="-0.4999699890613556"/>
      <name val="Arial CE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19" borderId="0" applyNumberFormat="0" applyBorder="0" applyAlignment="0" applyProtection="0"/>
    <xf numFmtId="0" fontId="8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1" borderId="0" applyNumberFormat="0" applyBorder="0" applyAlignment="0" applyProtection="0"/>
    <xf numFmtId="0" fontId="8" fillId="0" borderId="0" applyAlignment="0">
      <protection/>
    </xf>
    <xf numFmtId="0" fontId="8" fillId="0" borderId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4" borderId="8" applyNumberFormat="0" applyAlignment="0" applyProtection="0"/>
    <xf numFmtId="0" fontId="90" fillId="25" borderId="8" applyNumberFormat="0" applyAlignment="0" applyProtection="0"/>
    <xf numFmtId="0" fontId="91" fillId="25" borderId="9" applyNumberFormat="0" applyAlignment="0" applyProtection="0"/>
    <xf numFmtId="0" fontId="92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0" fontId="8" fillId="0" borderId="10" xfId="49" applyFont="1" applyBorder="1">
      <alignment/>
      <protection/>
    </xf>
    <xf numFmtId="0" fontId="10" fillId="0" borderId="0" xfId="50" applyAlignment="1">
      <alignment vertical="center"/>
      <protection/>
    </xf>
    <xf numFmtId="0" fontId="10" fillId="0" borderId="0" xfId="50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0" fillId="0" borderId="0" xfId="50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8" fillId="0" borderId="0" xfId="46" applyAlignment="1">
      <alignment/>
      <protection/>
    </xf>
    <xf numFmtId="0" fontId="8" fillId="0" borderId="0" xfId="46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4" fillId="0" borderId="0" xfId="46" applyFont="1" applyAlignment="1">
      <alignment/>
      <protection/>
    </xf>
    <xf numFmtId="0" fontId="14" fillId="0" borderId="0" xfId="46" applyFont="1" applyBorder="1" applyAlignment="1">
      <alignment vertical="center"/>
      <protection/>
    </xf>
    <xf numFmtId="0" fontId="14" fillId="0" borderId="11" xfId="46" applyFont="1" applyBorder="1" applyAlignment="1">
      <alignment horizontal="center" vertical="center"/>
      <protection/>
    </xf>
    <xf numFmtId="0" fontId="14" fillId="0" borderId="0" xfId="46" applyFont="1" applyBorder="1" applyAlignment="1">
      <alignment/>
      <protection/>
    </xf>
    <xf numFmtId="0" fontId="8" fillId="0" borderId="0" xfId="46" applyBorder="1" applyAlignment="1">
      <alignment horizontal="left" vertical="center" indent="1"/>
      <protection/>
    </xf>
    <xf numFmtId="0" fontId="8" fillId="0" borderId="0" xfId="46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14" fillId="0" borderId="0" xfId="46" applyFont="1" applyBorder="1" applyAlignment="1">
      <alignment horizontal="right" vertical="center"/>
      <protection/>
    </xf>
    <xf numFmtId="0" fontId="14" fillId="0" borderId="0" xfId="46" applyFont="1" applyAlignment="1">
      <alignment horizontal="right" vertical="center"/>
      <protection/>
    </xf>
    <xf numFmtId="0" fontId="14" fillId="0" borderId="12" xfId="46" applyFont="1" applyBorder="1" applyAlignment="1">
      <alignment horizontal="center" vertical="center"/>
      <protection/>
    </xf>
    <xf numFmtId="0" fontId="9" fillId="0" borderId="0" xfId="46" applyFont="1" applyBorder="1" applyAlignment="1">
      <alignment vertical="center"/>
      <protection/>
    </xf>
    <xf numFmtId="0" fontId="8" fillId="0" borderId="0" xfId="46" applyBorder="1" applyAlignment="1">
      <alignment vertical="center"/>
      <protection/>
    </xf>
    <xf numFmtId="0" fontId="14" fillId="0" borderId="13" xfId="46" applyFont="1" applyBorder="1" applyAlignment="1">
      <alignment horizontal="center" vertical="center"/>
      <protection/>
    </xf>
    <xf numFmtId="0" fontId="14" fillId="0" borderId="0" xfId="46" applyFont="1" applyAlignment="1">
      <alignment horizontal="center" vertical="center"/>
      <protection/>
    </xf>
    <xf numFmtId="0" fontId="14" fillId="0" borderId="0" xfId="46" applyFont="1" applyBorder="1" applyAlignment="1">
      <alignment horizontal="left" vertical="center" indent="1"/>
      <protection/>
    </xf>
    <xf numFmtId="0" fontId="15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left" vertical="center" indent="1"/>
      <protection/>
    </xf>
    <xf numFmtId="0" fontId="15" fillId="0" borderId="0" xfId="46" applyFont="1" applyBorder="1" applyAlignment="1">
      <alignment horizontal="center" vertical="center"/>
      <protection/>
    </xf>
    <xf numFmtId="0" fontId="15" fillId="0" borderId="0" xfId="46" applyFont="1" applyBorder="1" applyAlignment="1">
      <alignment vertical="center"/>
      <protection/>
    </xf>
    <xf numFmtId="0" fontId="8" fillId="0" borderId="0" xfId="46" applyFont="1" applyBorder="1" applyAlignment="1">
      <alignment vertical="center"/>
      <protection/>
    </xf>
    <xf numFmtId="0" fontId="20" fillId="0" borderId="0" xfId="46" applyFont="1" applyAlignment="1">
      <alignment horizontal="center" vertical="center"/>
      <protection/>
    </xf>
    <xf numFmtId="0" fontId="21" fillId="0" borderId="0" xfId="46" applyFont="1" applyBorder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15" fillId="0" borderId="0" xfId="46" applyFont="1" applyFill="1" applyAlignment="1">
      <alignment horizontal="center" vertical="center"/>
      <protection/>
    </xf>
    <xf numFmtId="0" fontId="14" fillId="0" borderId="0" xfId="46" applyFont="1" applyFill="1" applyAlignment="1">
      <alignment horizontal="center" vertical="center"/>
      <protection/>
    </xf>
    <xf numFmtId="0" fontId="22" fillId="0" borderId="0" xfId="46" applyFont="1" applyFill="1" applyBorder="1" applyAlignment="1">
      <alignment vertical="center"/>
      <protection/>
    </xf>
    <xf numFmtId="0" fontId="22" fillId="0" borderId="0" xfId="46" applyFont="1" applyBorder="1" applyAlignment="1">
      <alignment vertical="center"/>
      <protection/>
    </xf>
    <xf numFmtId="0" fontId="14" fillId="0" borderId="0" xfId="46" applyFont="1" applyFill="1" applyAlignment="1">
      <alignment/>
      <protection/>
    </xf>
    <xf numFmtId="0" fontId="23" fillId="0" borderId="12" xfId="46" applyFont="1" applyBorder="1" applyAlignment="1">
      <alignment horizontal="center" vertical="center"/>
      <protection/>
    </xf>
    <xf numFmtId="0" fontId="23" fillId="0" borderId="0" xfId="46" applyFont="1" applyAlignment="1">
      <alignment horizontal="center" vertical="center"/>
      <protection/>
    </xf>
    <xf numFmtId="0" fontId="8" fillId="0" borderId="0" xfId="46" applyAlignment="1">
      <alignment horizontal="center" vertical="center"/>
      <protection/>
    </xf>
    <xf numFmtId="0" fontId="14" fillId="0" borderId="14" xfId="46" applyFont="1" applyBorder="1" applyAlignment="1">
      <alignment horizontal="center" vertical="center"/>
      <protection/>
    </xf>
    <xf numFmtId="0" fontId="24" fillId="0" borderId="0" xfId="46" applyFont="1" applyBorder="1" applyAlignment="1">
      <alignment vertical="center"/>
      <protection/>
    </xf>
    <xf numFmtId="0" fontId="24" fillId="0" borderId="0" xfId="46" applyFont="1" applyBorder="1" applyAlignment="1">
      <alignment horizontal="center" vertical="center"/>
      <protection/>
    </xf>
    <xf numFmtId="0" fontId="9" fillId="0" borderId="0" xfId="46" applyFont="1" applyAlignment="1">
      <alignment horizontal="center" vertical="center"/>
      <protection/>
    </xf>
    <xf numFmtId="20" fontId="11" fillId="0" borderId="0" xfId="50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1" fillId="0" borderId="0" xfId="49" applyFont="1" applyAlignment="1">
      <alignment/>
      <protection/>
    </xf>
    <xf numFmtId="0" fontId="8" fillId="0" borderId="10" xfId="4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33" borderId="10" xfId="49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46" applyNumberFormat="1" applyFont="1" applyAlignment="1">
      <alignment horizontal="left" vertical="center" indent="1"/>
      <protection/>
    </xf>
    <xf numFmtId="0" fontId="14" fillId="0" borderId="0" xfId="46" applyNumberFormat="1" applyFont="1" applyAlignment="1">
      <alignment horizontal="center" vertical="center"/>
      <protection/>
    </xf>
    <xf numFmtId="0" fontId="21" fillId="0" borderId="0" xfId="49" applyFont="1" applyAlignment="1">
      <alignment horizontal="center"/>
      <protection/>
    </xf>
    <xf numFmtId="2" fontId="0" fillId="34" borderId="10" xfId="0" applyNumberForma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>
      <alignment vertical="center" wrapText="1"/>
    </xf>
    <xf numFmtId="0" fontId="9" fillId="0" borderId="0" xfId="49" applyFont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8" fillId="35" borderId="10" xfId="49" applyFont="1" applyFill="1" applyBorder="1" applyAlignment="1">
      <alignment horizontal="center"/>
      <protection/>
    </xf>
    <xf numFmtId="0" fontId="9" fillId="35" borderId="10" xfId="49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0" xfId="49" applyFont="1" applyBorder="1" applyAlignment="1">
      <alignment horizontal="center"/>
      <protection/>
    </xf>
    <xf numFmtId="0" fontId="9" fillId="33" borderId="10" xfId="49" applyFont="1" applyFill="1" applyBorder="1" applyAlignment="1">
      <alignment horizontal="center" wrapText="1"/>
      <protection/>
    </xf>
    <xf numFmtId="0" fontId="10" fillId="0" borderId="0" xfId="50" applyFont="1" applyAlignment="1">
      <alignment vertical="center"/>
      <protection/>
    </xf>
    <xf numFmtId="0" fontId="28" fillId="0" borderId="15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20" fontId="29" fillId="36" borderId="16" xfId="50" applyNumberFormat="1" applyFont="1" applyFill="1" applyBorder="1" applyAlignment="1">
      <alignment horizontal="center" vertical="center"/>
      <protection/>
    </xf>
    <xf numFmtId="0" fontId="28" fillId="0" borderId="17" xfId="50" applyFont="1" applyBorder="1" applyAlignment="1">
      <alignment horizontal="center" vertical="center"/>
      <protection/>
    </xf>
    <xf numFmtId="0" fontId="29" fillId="0" borderId="18" xfId="50" applyFont="1" applyBorder="1" applyAlignment="1">
      <alignment horizontal="center" vertical="center"/>
      <protection/>
    </xf>
    <xf numFmtId="0" fontId="29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28" fillId="0" borderId="21" xfId="50" applyFont="1" applyBorder="1" applyAlignment="1">
      <alignment horizontal="center" vertical="center"/>
      <protection/>
    </xf>
    <xf numFmtId="20" fontId="29" fillId="36" borderId="15" xfId="5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1" fillId="37" borderId="22" xfId="0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horizontal="center" vertical="center" wrapText="1"/>
    </xf>
    <xf numFmtId="0" fontId="30" fillId="37" borderId="22" xfId="50" applyFont="1" applyFill="1" applyBorder="1" applyAlignment="1">
      <alignment horizontal="center" vertical="center" wrapText="1"/>
      <protection/>
    </xf>
    <xf numFmtId="0" fontId="32" fillId="38" borderId="24" xfId="0" applyFont="1" applyFill="1" applyBorder="1" applyAlignment="1">
      <alignment vertical="center" wrapText="1"/>
    </xf>
    <xf numFmtId="0" fontId="32" fillId="38" borderId="25" xfId="0" applyFont="1" applyFill="1" applyBorder="1" applyAlignment="1">
      <alignment vertical="center" wrapText="1"/>
    </xf>
    <xf numFmtId="0" fontId="31" fillId="37" borderId="24" xfId="0" applyFont="1" applyFill="1" applyBorder="1" applyAlignment="1">
      <alignment horizontal="center" vertical="center" wrapText="1"/>
    </xf>
    <xf numFmtId="0" fontId="32" fillId="38" borderId="26" xfId="0" applyFont="1" applyFill="1" applyBorder="1" applyAlignment="1">
      <alignment vertical="center" wrapText="1"/>
    </xf>
    <xf numFmtId="0" fontId="31" fillId="37" borderId="2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38" borderId="27" xfId="0" applyFont="1" applyFill="1" applyBorder="1" applyAlignment="1">
      <alignment vertical="center" wrapText="1"/>
    </xf>
    <xf numFmtId="0" fontId="33" fillId="0" borderId="0" xfId="50" applyFont="1" applyBorder="1" applyAlignment="1">
      <alignment horizontal="center" vertical="center" wrapText="1"/>
      <protection/>
    </xf>
    <xf numFmtId="0" fontId="33" fillId="0" borderId="0" xfId="50" applyFont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/>
      <protection/>
    </xf>
    <xf numFmtId="0" fontId="8" fillId="0" borderId="10" xfId="49" applyFont="1" applyFill="1" applyBorder="1">
      <alignment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/>
      <protection/>
    </xf>
    <xf numFmtId="1" fontId="35" fillId="32" borderId="10" xfId="0" applyNumberFormat="1" applyFont="1" applyFill="1" applyBorder="1" applyAlignment="1" applyProtection="1">
      <alignment horizontal="center" vertical="center"/>
      <protection hidden="1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1" fontId="35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hidden="1"/>
    </xf>
    <xf numFmtId="0" fontId="35" fillId="32" borderId="10" xfId="0" applyFont="1" applyFill="1" applyBorder="1" applyAlignment="1" applyProtection="1">
      <alignment horizontal="center" vertical="center"/>
      <protection hidden="1"/>
    </xf>
    <xf numFmtId="1" fontId="35" fillId="38" borderId="10" xfId="0" applyNumberFormat="1" applyFont="1" applyFill="1" applyBorder="1" applyAlignment="1" applyProtection="1">
      <alignment horizontal="center" vertical="center"/>
      <protection locked="0"/>
    </xf>
    <xf numFmtId="1" fontId="36" fillId="0" borderId="10" xfId="0" applyNumberFormat="1" applyFont="1" applyBorder="1" applyAlignment="1" applyProtection="1">
      <alignment horizontal="center" vertical="center"/>
      <protection locked="0"/>
    </xf>
    <xf numFmtId="1" fontId="36" fillId="32" borderId="10" xfId="0" applyNumberFormat="1" applyFont="1" applyFill="1" applyBorder="1" applyAlignment="1" applyProtection="1">
      <alignment horizontal="center" vertical="center"/>
      <protection hidden="1"/>
    </xf>
    <xf numFmtId="1" fontId="36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horizontal="center" vertical="center"/>
      <protection hidden="1"/>
    </xf>
    <xf numFmtId="0" fontId="9" fillId="38" borderId="10" xfId="49" applyFont="1" applyFill="1" applyBorder="1" applyAlignment="1">
      <alignment horizontal="center" vertical="center" wrapText="1"/>
      <protection/>
    </xf>
    <xf numFmtId="0" fontId="8" fillId="0" borderId="28" xfId="49" applyFont="1" applyBorder="1" applyAlignment="1">
      <alignment horizont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38" borderId="10" xfId="49" applyFont="1" applyFill="1" applyBorder="1" applyAlignment="1">
      <alignment horizontal="center" vertical="center"/>
      <protection/>
    </xf>
    <xf numFmtId="20" fontId="29" fillId="36" borderId="17" xfId="50" applyNumberFormat="1" applyFont="1" applyFill="1" applyBorder="1" applyAlignment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46" applyNumberFormat="1" applyFont="1" applyAlignment="1">
      <alignment horizontal="center"/>
      <protection/>
    </xf>
    <xf numFmtId="0" fontId="28" fillId="0" borderId="23" xfId="50" applyFont="1" applyBorder="1" applyAlignment="1">
      <alignment horizontal="center" vertical="center"/>
      <protection/>
    </xf>
    <xf numFmtId="0" fontId="28" fillId="0" borderId="26" xfId="50" applyFont="1" applyBorder="1" applyAlignment="1">
      <alignment horizontal="center" vertical="center"/>
      <protection/>
    </xf>
    <xf numFmtId="20" fontId="29" fillId="0" borderId="21" xfId="50" applyNumberFormat="1" applyFont="1" applyFill="1" applyBorder="1" applyAlignment="1">
      <alignment horizontal="center" vertical="center"/>
      <protection/>
    </xf>
    <xf numFmtId="0" fontId="38" fillId="38" borderId="10" xfId="0" applyFont="1" applyFill="1" applyBorder="1" applyAlignment="1">
      <alignment horizontal="center"/>
    </xf>
    <xf numFmtId="0" fontId="38" fillId="38" borderId="29" xfId="0" applyFont="1" applyFill="1" applyBorder="1" applyAlignment="1">
      <alignment horizontal="center"/>
    </xf>
    <xf numFmtId="0" fontId="39" fillId="0" borderId="10" xfId="50" applyFont="1" applyBorder="1" applyAlignment="1">
      <alignment horizontal="center" vertical="center"/>
      <protection/>
    </xf>
    <xf numFmtId="0" fontId="39" fillId="0" borderId="29" xfId="50" applyFont="1" applyBorder="1" applyAlignment="1">
      <alignment horizontal="center" vertical="center"/>
      <protection/>
    </xf>
    <xf numFmtId="0" fontId="38" fillId="0" borderId="10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40" fillId="0" borderId="32" xfId="0" applyFont="1" applyBorder="1" applyAlignment="1">
      <alignment/>
    </xf>
    <xf numFmtId="0" fontId="40" fillId="0" borderId="33" xfId="0" applyFont="1" applyBorder="1" applyAlignment="1">
      <alignment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20" fontId="29" fillId="36" borderId="36" xfId="50" applyNumberFormat="1" applyFont="1" applyFill="1" applyBorder="1" applyAlignment="1">
      <alignment horizontal="center" vertical="center"/>
      <protection/>
    </xf>
    <xf numFmtId="0" fontId="41" fillId="0" borderId="0" xfId="48" applyFont="1">
      <alignment/>
      <protection/>
    </xf>
    <xf numFmtId="0" fontId="9" fillId="0" borderId="0" xfId="48" applyFont="1">
      <alignment/>
      <protection/>
    </xf>
    <xf numFmtId="0" fontId="27" fillId="0" borderId="0" xfId="48" applyFont="1">
      <alignment/>
      <protection/>
    </xf>
    <xf numFmtId="0" fontId="8" fillId="0" borderId="0" xfId="48" applyFont="1">
      <alignment/>
      <protection/>
    </xf>
    <xf numFmtId="0" fontId="0" fillId="0" borderId="0" xfId="0" applyAlignment="1">
      <alignment horizontal="left" wrapText="1"/>
    </xf>
    <xf numFmtId="0" fontId="93" fillId="0" borderId="0" xfId="46" applyFont="1" applyAlignment="1">
      <alignment/>
      <protection/>
    </xf>
    <xf numFmtId="0" fontId="93" fillId="0" borderId="0" xfId="46" applyFont="1" applyBorder="1" applyAlignment="1">
      <alignment vertical="center"/>
      <protection/>
    </xf>
    <xf numFmtId="0" fontId="94" fillId="0" borderId="0" xfId="47" applyFont="1" applyBorder="1" applyAlignment="1">
      <alignment vertical="center"/>
      <protection/>
    </xf>
    <xf numFmtId="0" fontId="93" fillId="0" borderId="0" xfId="46" applyFont="1" applyBorder="1" applyAlignment="1">
      <alignment/>
      <protection/>
    </xf>
    <xf numFmtId="0" fontId="93" fillId="0" borderId="0" xfId="46" applyFont="1" applyAlignment="1">
      <alignment horizontal="center" vertical="center"/>
      <protection/>
    </xf>
    <xf numFmtId="0" fontId="93" fillId="0" borderId="0" xfId="46" applyFont="1" applyBorder="1" applyAlignment="1">
      <alignment horizontal="center" vertical="center"/>
      <protection/>
    </xf>
    <xf numFmtId="0" fontId="93" fillId="0" borderId="14" xfId="46" applyFont="1" applyBorder="1" applyAlignment="1">
      <alignment horizontal="center" vertical="center"/>
      <protection/>
    </xf>
    <xf numFmtId="0" fontId="95" fillId="0" borderId="0" xfId="46" applyFont="1" applyFill="1" applyAlignment="1">
      <alignment horizontal="center" vertical="center"/>
      <protection/>
    </xf>
    <xf numFmtId="0" fontId="96" fillId="0" borderId="0" xfId="46" applyFont="1" applyFill="1" applyAlignment="1">
      <alignment horizontal="center" vertical="center"/>
      <protection/>
    </xf>
    <xf numFmtId="0" fontId="93" fillId="0" borderId="0" xfId="46" applyFont="1" applyFill="1" applyAlignment="1">
      <alignment horizontal="center" vertical="center"/>
      <protection/>
    </xf>
    <xf numFmtId="0" fontId="93" fillId="0" borderId="0" xfId="46" applyFont="1" applyFill="1" applyBorder="1" applyAlignment="1">
      <alignment horizontal="center" vertical="center"/>
      <protection/>
    </xf>
    <xf numFmtId="0" fontId="93" fillId="0" borderId="0" xfId="46" applyFont="1" applyFill="1" applyAlignment="1">
      <alignment/>
      <protection/>
    </xf>
    <xf numFmtId="0" fontId="97" fillId="0" borderId="0" xfId="46" applyFont="1" applyBorder="1" applyAlignment="1">
      <alignment horizontal="center" vertical="center"/>
      <protection/>
    </xf>
    <xf numFmtId="0" fontId="93" fillId="0" borderId="13" xfId="46" applyFont="1" applyBorder="1" applyAlignment="1">
      <alignment horizontal="center" vertical="center"/>
      <protection/>
    </xf>
    <xf numFmtId="0" fontId="98" fillId="0" borderId="0" xfId="46" applyFont="1" applyAlignment="1">
      <alignment horizontal="center" vertical="center"/>
      <protection/>
    </xf>
    <xf numFmtId="0" fontId="93" fillId="0" borderId="11" xfId="46" applyFont="1" applyBorder="1" applyAlignment="1">
      <alignment horizontal="center" vertical="center"/>
      <protection/>
    </xf>
    <xf numFmtId="0" fontId="95" fillId="0" borderId="0" xfId="46" applyFont="1" applyAlignment="1">
      <alignment horizontal="center" vertical="center"/>
      <protection/>
    </xf>
    <xf numFmtId="0" fontId="38" fillId="38" borderId="10" xfId="0" applyFont="1" applyFill="1" applyBorder="1" applyAlignment="1">
      <alignment horizontal="center" vertical="center" wrapText="1"/>
    </xf>
    <xf numFmtId="0" fontId="38" fillId="38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48" applyFont="1" applyAlignment="1">
      <alignment vertical="center" wrapText="1"/>
      <protection/>
    </xf>
    <xf numFmtId="0" fontId="9" fillId="0" borderId="0" xfId="48" applyFont="1" applyAlignment="1">
      <alignment vertical="center" wrapText="1"/>
      <protection/>
    </xf>
    <xf numFmtId="0" fontId="27" fillId="0" borderId="0" xfId="48" applyFont="1" applyAlignment="1">
      <alignment vertical="center" wrapText="1"/>
      <protection/>
    </xf>
    <xf numFmtId="0" fontId="21" fillId="0" borderId="0" xfId="49" applyFont="1" applyAlignment="1">
      <alignment horizontal="center"/>
      <protection/>
    </xf>
    <xf numFmtId="0" fontId="9" fillId="33" borderId="10" xfId="49" applyFont="1" applyFill="1" applyBorder="1" applyAlignment="1">
      <alignment horizontal="center" vertical="center"/>
      <protection/>
    </xf>
    <xf numFmtId="0" fontId="9" fillId="0" borderId="0" xfId="49" applyFont="1" applyAlignment="1">
      <alignment horizont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" fontId="99" fillId="39" borderId="10" xfId="0" applyNumberFormat="1" applyFont="1" applyFill="1" applyBorder="1" applyAlignment="1" applyProtection="1">
      <alignment horizontal="center" vertical="center"/>
      <protection hidden="1"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1" fontId="34" fillId="4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hidden="1"/>
    </xf>
    <xf numFmtId="1" fontId="7" fillId="38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1" fontId="34" fillId="39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wrapText="1"/>
    </xf>
    <xf numFmtId="0" fontId="14" fillId="0" borderId="10" xfId="46" applyFont="1" applyBorder="1" applyAlignment="1">
      <alignment horizontal="center" vertical="center"/>
      <protection/>
    </xf>
    <xf numFmtId="0" fontId="25" fillId="0" borderId="40" xfId="46" applyFont="1" applyBorder="1" applyAlignment="1">
      <alignment horizontal="center" vertical="center"/>
      <protection/>
    </xf>
    <xf numFmtId="0" fontId="25" fillId="0" borderId="41" xfId="46" applyFont="1" applyBorder="1" applyAlignment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25" fillId="0" borderId="42" xfId="46" applyFont="1" applyBorder="1" applyAlignment="1">
      <alignment horizontal="center" vertical="center"/>
      <protection/>
    </xf>
    <xf numFmtId="0" fontId="25" fillId="0" borderId="43" xfId="46" applyFont="1" applyBorder="1" applyAlignment="1">
      <alignment horizontal="center" vertical="center"/>
      <protection/>
    </xf>
    <xf numFmtId="0" fontId="25" fillId="0" borderId="44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4" fillId="0" borderId="12" xfId="46" applyFont="1" applyBorder="1" applyAlignment="1">
      <alignment horizontal="center" vertical="center"/>
      <protection/>
    </xf>
    <xf numFmtId="0" fontId="14" fillId="0" borderId="45" xfId="46" applyFont="1" applyBorder="1" applyAlignment="1">
      <alignment horizontal="center" vertical="center" wrapText="1"/>
      <protection/>
    </xf>
    <xf numFmtId="0" fontId="14" fillId="0" borderId="45" xfId="46" applyFont="1" applyBorder="1" applyAlignment="1">
      <alignment horizontal="center" vertical="center"/>
      <protection/>
    </xf>
    <xf numFmtId="0" fontId="14" fillId="0" borderId="46" xfId="46" applyFont="1" applyBorder="1" applyAlignment="1">
      <alignment horizontal="center" vertical="center"/>
      <protection/>
    </xf>
    <xf numFmtId="0" fontId="15" fillId="0" borderId="45" xfId="46" applyFont="1" applyBorder="1" applyAlignment="1">
      <alignment horizontal="center" vertical="center"/>
      <protection/>
    </xf>
    <xf numFmtId="0" fontId="16" fillId="41" borderId="47" xfId="46" applyFont="1" applyFill="1" applyBorder="1" applyAlignment="1">
      <alignment horizontal="center" vertical="center"/>
      <protection/>
    </xf>
    <xf numFmtId="0" fontId="14" fillId="0" borderId="48" xfId="46" applyFont="1" applyBorder="1" applyAlignment="1">
      <alignment horizontal="center" vertical="center" wrapText="1"/>
      <protection/>
    </xf>
    <xf numFmtId="0" fontId="14" fillId="0" borderId="40" xfId="46" applyFont="1" applyBorder="1" applyAlignment="1">
      <alignment horizontal="center" vertical="center" wrapText="1"/>
      <protection/>
    </xf>
    <xf numFmtId="0" fontId="14" fillId="0" borderId="49" xfId="46" applyFont="1" applyBorder="1" applyAlignment="1">
      <alignment horizontal="center" vertical="center" wrapText="1"/>
      <protection/>
    </xf>
    <xf numFmtId="0" fontId="14" fillId="0" borderId="50" xfId="46" applyFont="1" applyBorder="1" applyAlignment="1">
      <alignment horizontal="center" vertical="center" wrapText="1"/>
      <protection/>
    </xf>
    <xf numFmtId="0" fontId="14" fillId="0" borderId="0" xfId="46" applyFont="1" applyBorder="1" applyAlignment="1">
      <alignment horizontal="center" vertical="center" wrapText="1"/>
      <protection/>
    </xf>
    <xf numFmtId="0" fontId="14" fillId="0" borderId="12" xfId="46" applyFont="1" applyBorder="1" applyAlignment="1">
      <alignment horizontal="center" vertical="center" wrapText="1"/>
      <protection/>
    </xf>
    <xf numFmtId="0" fontId="14" fillId="0" borderId="51" xfId="46" applyFont="1" applyBorder="1" applyAlignment="1">
      <alignment horizontal="center" vertical="center" wrapText="1"/>
      <protection/>
    </xf>
    <xf numFmtId="0" fontId="14" fillId="0" borderId="43" xfId="46" applyFont="1" applyBorder="1" applyAlignment="1">
      <alignment horizontal="center" vertical="center" wrapText="1"/>
      <protection/>
    </xf>
    <xf numFmtId="0" fontId="14" fillId="0" borderId="52" xfId="46" applyFont="1" applyBorder="1" applyAlignment="1">
      <alignment horizontal="center" vertical="center" wrapText="1"/>
      <protection/>
    </xf>
    <xf numFmtId="0" fontId="15" fillId="0" borderId="45" xfId="46" applyFont="1" applyFill="1" applyBorder="1" applyAlignment="1">
      <alignment horizontal="center" vertical="center"/>
      <protection/>
    </xf>
    <xf numFmtId="0" fontId="16" fillId="41" borderId="53" xfId="46" applyFont="1" applyFill="1" applyBorder="1" applyAlignment="1">
      <alignment horizontal="center" vertical="center"/>
      <protection/>
    </xf>
    <xf numFmtId="0" fontId="14" fillId="0" borderId="11" xfId="46" applyFont="1" applyBorder="1" applyAlignment="1">
      <alignment horizontal="center" vertical="center" wrapText="1"/>
      <protection/>
    </xf>
    <xf numFmtId="0" fontId="14" fillId="0" borderId="54" xfId="46" applyFont="1" applyBorder="1" applyAlignment="1">
      <alignment horizontal="center" vertical="center" wrapText="1"/>
      <protection/>
    </xf>
    <xf numFmtId="0" fontId="14" fillId="0" borderId="47" xfId="46" applyFont="1" applyBorder="1" applyAlignment="1">
      <alignment horizontal="center" vertical="center" wrapText="1"/>
      <protection/>
    </xf>
    <xf numFmtId="0" fontId="14" fillId="0" borderId="55" xfId="46" applyFont="1" applyBorder="1" applyAlignment="1">
      <alignment horizontal="center" vertical="center" wrapText="1"/>
      <protection/>
    </xf>
    <xf numFmtId="0" fontId="14" fillId="0" borderId="13" xfId="46" applyFont="1" applyBorder="1" applyAlignment="1">
      <alignment horizontal="center" vertical="center" wrapText="1"/>
      <protection/>
    </xf>
    <xf numFmtId="0" fontId="14" fillId="0" borderId="14" xfId="46" applyFont="1" applyBorder="1" applyAlignment="1">
      <alignment horizontal="center" vertical="center" wrapText="1"/>
      <protection/>
    </xf>
    <xf numFmtId="0" fontId="14" fillId="0" borderId="53" xfId="46" applyFont="1" applyBorder="1" applyAlignment="1">
      <alignment horizontal="center" vertical="center" wrapText="1"/>
      <protection/>
    </xf>
    <xf numFmtId="0" fontId="15" fillId="0" borderId="46" xfId="46" applyFont="1" applyBorder="1" applyAlignment="1">
      <alignment horizontal="center" vertical="center"/>
      <protection/>
    </xf>
    <xf numFmtId="0" fontId="15" fillId="0" borderId="11" xfId="46" applyFont="1" applyBorder="1" applyAlignment="1">
      <alignment horizontal="center" vertical="center" wrapText="1"/>
      <protection/>
    </xf>
    <xf numFmtId="0" fontId="15" fillId="0" borderId="54" xfId="46" applyFont="1" applyBorder="1" applyAlignment="1">
      <alignment horizontal="center" vertical="center" wrapText="1"/>
      <protection/>
    </xf>
    <xf numFmtId="0" fontId="15" fillId="0" borderId="47" xfId="46" applyFont="1" applyBorder="1" applyAlignment="1">
      <alignment horizontal="center" vertical="center" wrapText="1"/>
      <protection/>
    </xf>
    <xf numFmtId="0" fontId="15" fillId="0" borderId="55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center" vertical="center" wrapText="1"/>
      <protection/>
    </xf>
    <xf numFmtId="0" fontId="15" fillId="0" borderId="12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15" fillId="0" borderId="14" xfId="46" applyFont="1" applyBorder="1" applyAlignment="1">
      <alignment horizontal="center" vertical="center" wrapText="1"/>
      <protection/>
    </xf>
    <xf numFmtId="0" fontId="15" fillId="0" borderId="53" xfId="46" applyFont="1" applyBorder="1" applyAlignment="1">
      <alignment horizontal="center" vertical="center" wrapText="1"/>
      <protection/>
    </xf>
    <xf numFmtId="0" fontId="19" fillId="0" borderId="11" xfId="46" applyFont="1" applyBorder="1" applyAlignment="1">
      <alignment horizontal="center" vertical="center"/>
      <protection/>
    </xf>
    <xf numFmtId="0" fontId="19" fillId="0" borderId="54" xfId="46" applyFont="1" applyBorder="1" applyAlignment="1">
      <alignment horizontal="center" vertical="center"/>
      <protection/>
    </xf>
    <xf numFmtId="0" fontId="19" fillId="0" borderId="47" xfId="46" applyFont="1" applyBorder="1" applyAlignment="1">
      <alignment horizontal="center" vertical="center"/>
      <protection/>
    </xf>
    <xf numFmtId="0" fontId="19" fillId="0" borderId="55" xfId="46" applyFont="1" applyBorder="1" applyAlignment="1">
      <alignment horizontal="center" vertical="center"/>
      <protection/>
    </xf>
    <xf numFmtId="0" fontId="19" fillId="0" borderId="12" xfId="46" applyFont="1" applyBorder="1" applyAlignment="1">
      <alignment horizontal="center" vertical="center"/>
      <protection/>
    </xf>
    <xf numFmtId="0" fontId="19" fillId="0" borderId="13" xfId="46" applyFont="1" applyBorder="1" applyAlignment="1">
      <alignment horizontal="center" vertical="center"/>
      <protection/>
    </xf>
    <xf numFmtId="0" fontId="19" fillId="0" borderId="14" xfId="46" applyFont="1" applyBorder="1" applyAlignment="1">
      <alignment horizontal="center" vertical="center"/>
      <protection/>
    </xf>
    <xf numFmtId="0" fontId="19" fillId="0" borderId="53" xfId="46" applyFont="1" applyBorder="1" applyAlignment="1">
      <alignment horizontal="center" vertical="center"/>
      <protection/>
    </xf>
    <xf numFmtId="0" fontId="14" fillId="0" borderId="0" xfId="46" applyFont="1" applyBorder="1" applyAlignment="1">
      <alignment horizontal="center" vertical="center"/>
      <protection/>
    </xf>
    <xf numFmtId="0" fontId="18" fillId="0" borderId="0" xfId="46" applyFont="1" applyBorder="1" applyAlignment="1">
      <alignment horizontal="center" vertical="center"/>
      <protection/>
    </xf>
    <xf numFmtId="0" fontId="14" fillId="0" borderId="41" xfId="46" applyFont="1" applyBorder="1" applyAlignment="1">
      <alignment horizontal="center" vertical="center" wrapText="1"/>
      <protection/>
    </xf>
    <xf numFmtId="0" fontId="14" fillId="0" borderId="42" xfId="46" applyFont="1" applyBorder="1" applyAlignment="1">
      <alignment horizontal="center" vertical="center" wrapText="1"/>
      <protection/>
    </xf>
    <xf numFmtId="0" fontId="14" fillId="0" borderId="44" xfId="46" applyFont="1" applyBorder="1" applyAlignment="1">
      <alignment horizontal="center" vertical="center" wrapText="1"/>
      <protection/>
    </xf>
    <xf numFmtId="0" fontId="17" fillId="0" borderId="0" xfId="46" applyFont="1" applyBorder="1" applyAlignment="1">
      <alignment horizontal="center" vertical="center" wrapText="1"/>
      <protection/>
    </xf>
    <xf numFmtId="167" fontId="14" fillId="0" borderId="0" xfId="46" applyNumberFormat="1" applyFont="1" applyBorder="1" applyAlignment="1">
      <alignment horizontal="center"/>
      <protection/>
    </xf>
    <xf numFmtId="0" fontId="14" fillId="0" borderId="48" xfId="46" applyFont="1" applyBorder="1" applyAlignment="1">
      <alignment horizontal="left" vertical="center"/>
      <protection/>
    </xf>
    <xf numFmtId="0" fontId="14" fillId="0" borderId="40" xfId="46" applyFont="1" applyBorder="1" applyAlignment="1">
      <alignment horizontal="left" vertical="center"/>
      <protection/>
    </xf>
    <xf numFmtId="0" fontId="14" fillId="0" borderId="41" xfId="46" applyFont="1" applyBorder="1" applyAlignment="1">
      <alignment horizontal="left" vertical="center"/>
      <protection/>
    </xf>
    <xf numFmtId="0" fontId="14" fillId="0" borderId="50" xfId="46" applyFont="1" applyBorder="1" applyAlignment="1">
      <alignment horizontal="left" vertical="center"/>
      <protection/>
    </xf>
    <xf numFmtId="0" fontId="14" fillId="0" borderId="0" xfId="46" applyFont="1" applyBorder="1" applyAlignment="1">
      <alignment horizontal="left" vertical="center"/>
      <protection/>
    </xf>
    <xf numFmtId="0" fontId="14" fillId="0" borderId="42" xfId="46" applyFont="1" applyBorder="1" applyAlignment="1">
      <alignment horizontal="left" vertical="center"/>
      <protection/>
    </xf>
    <xf numFmtId="0" fontId="14" fillId="0" borderId="51" xfId="46" applyFont="1" applyBorder="1" applyAlignment="1">
      <alignment horizontal="left" vertical="center"/>
      <protection/>
    </xf>
    <xf numFmtId="0" fontId="14" fillId="0" borderId="43" xfId="46" applyFont="1" applyBorder="1" applyAlignment="1">
      <alignment horizontal="left" vertical="center"/>
      <protection/>
    </xf>
    <xf numFmtId="0" fontId="14" fillId="0" borderId="44" xfId="46" applyFont="1" applyBorder="1" applyAlignment="1">
      <alignment horizontal="left" vertical="center"/>
      <protection/>
    </xf>
    <xf numFmtId="1" fontId="35" fillId="0" borderId="10" xfId="0" applyNumberFormat="1" applyFont="1" applyBorder="1" applyAlignment="1" applyProtection="1">
      <alignment horizontal="center" vertical="center"/>
      <protection locked="0"/>
    </xf>
    <xf numFmtId="1" fontId="35" fillId="34" borderId="10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Border="1" applyAlignment="1" applyProtection="1">
      <alignment horizontal="center" vertical="center"/>
      <protection locked="0"/>
    </xf>
    <xf numFmtId="1" fontId="99" fillId="39" borderId="37" xfId="0" applyNumberFormat="1" applyFont="1" applyFill="1" applyBorder="1" applyAlignment="1" applyProtection="1">
      <alignment horizontal="center" vertical="center"/>
      <protection hidden="1"/>
    </xf>
    <xf numFmtId="1" fontId="99" fillId="39" borderId="39" xfId="0" applyNumberFormat="1" applyFont="1" applyFill="1" applyBorder="1" applyAlignment="1" applyProtection="1">
      <alignment horizontal="center" vertical="center"/>
      <protection hidden="1"/>
    </xf>
    <xf numFmtId="1" fontId="36" fillId="34" borderId="10" xfId="0" applyNumberFormat="1" applyFont="1" applyFill="1" applyBorder="1" applyAlignment="1" applyProtection="1">
      <alignment horizontal="center" vertical="center"/>
      <protection hidden="1"/>
    </xf>
    <xf numFmtId="1" fontId="34" fillId="39" borderId="37" xfId="0" applyNumberFormat="1" applyFont="1" applyFill="1" applyBorder="1" applyAlignment="1" applyProtection="1">
      <alignment horizontal="center" vertical="center"/>
      <protection hidden="1"/>
    </xf>
    <xf numFmtId="1" fontId="34" fillId="39" borderId="39" xfId="0" applyNumberFormat="1" applyFont="1" applyFill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locked="0"/>
    </xf>
    <xf numFmtId="1" fontId="36" fillId="0" borderId="10" xfId="0" applyNumberFormat="1" applyFont="1" applyBorder="1" applyAlignment="1" applyProtection="1">
      <alignment horizontal="center" vertical="center"/>
      <protection locked="0"/>
    </xf>
    <xf numFmtId="0" fontId="100" fillId="0" borderId="12" xfId="46" applyFont="1" applyFill="1" applyBorder="1" applyAlignment="1">
      <alignment horizontal="center" vertical="center"/>
      <protection/>
    </xf>
    <xf numFmtId="0" fontId="100" fillId="0" borderId="53" xfId="46" applyFont="1" applyFill="1" applyBorder="1" applyAlignment="1">
      <alignment horizontal="center" vertical="center"/>
      <protection/>
    </xf>
    <xf numFmtId="0" fontId="14" fillId="0" borderId="54" xfId="46" applyNumberFormat="1" applyFont="1" applyBorder="1" applyAlignment="1">
      <alignment horizontal="center" vertical="center"/>
      <protection/>
    </xf>
    <xf numFmtId="0" fontId="14" fillId="0" borderId="47" xfId="46" applyNumberFormat="1" applyFont="1" applyBorder="1" applyAlignment="1">
      <alignment horizontal="center" vertical="center"/>
      <protection/>
    </xf>
    <xf numFmtId="0" fontId="14" fillId="0" borderId="0" xfId="46" applyNumberFormat="1" applyFont="1" applyBorder="1" applyAlignment="1">
      <alignment horizontal="center" vertical="center"/>
      <protection/>
    </xf>
    <xf numFmtId="0" fontId="14" fillId="0" borderId="12" xfId="46" applyNumberFormat="1" applyFont="1" applyBorder="1" applyAlignment="1">
      <alignment horizontal="center" vertical="center"/>
      <protection/>
    </xf>
    <xf numFmtId="0" fontId="14" fillId="0" borderId="14" xfId="46" applyNumberFormat="1" applyFont="1" applyBorder="1" applyAlignment="1">
      <alignment horizontal="center" vertical="center"/>
      <protection/>
    </xf>
    <xf numFmtId="0" fontId="14" fillId="0" borderId="53" xfId="46" applyNumberFormat="1" applyFont="1" applyBorder="1" applyAlignment="1">
      <alignment horizontal="center" vertical="center"/>
      <protection/>
    </xf>
    <xf numFmtId="0" fontId="14" fillId="0" borderId="48" xfId="46" applyFont="1" applyBorder="1" applyAlignment="1">
      <alignment horizontal="center" vertical="center"/>
      <protection/>
    </xf>
    <xf numFmtId="0" fontId="14" fillId="0" borderId="40" xfId="46" applyFont="1" applyBorder="1" applyAlignment="1">
      <alignment horizontal="center" vertical="center"/>
      <protection/>
    </xf>
    <xf numFmtId="0" fontId="14" fillId="0" borderId="41" xfId="46" applyFont="1" applyBorder="1" applyAlignment="1">
      <alignment horizontal="center" vertical="center"/>
      <protection/>
    </xf>
    <xf numFmtId="0" fontId="14" fillId="0" borderId="50" xfId="46" applyFont="1" applyBorder="1" applyAlignment="1">
      <alignment horizontal="center" vertical="center"/>
      <protection/>
    </xf>
    <xf numFmtId="0" fontId="14" fillId="0" borderId="42" xfId="46" applyFont="1" applyBorder="1" applyAlignment="1">
      <alignment horizontal="center" vertical="center"/>
      <protection/>
    </xf>
    <xf numFmtId="0" fontId="14" fillId="0" borderId="51" xfId="46" applyFont="1" applyBorder="1" applyAlignment="1">
      <alignment horizontal="center" vertical="center"/>
      <protection/>
    </xf>
    <xf numFmtId="0" fontId="14" fillId="0" borderId="43" xfId="46" applyFont="1" applyBorder="1" applyAlignment="1">
      <alignment horizontal="center" vertical="center"/>
      <protection/>
    </xf>
    <xf numFmtId="0" fontId="14" fillId="0" borderId="44" xfId="46" applyFont="1" applyBorder="1" applyAlignment="1">
      <alignment horizontal="center" vertical="center"/>
      <protection/>
    </xf>
    <xf numFmtId="0" fontId="100" fillId="0" borderId="47" xfId="46" applyFont="1" applyFill="1" applyBorder="1" applyAlignment="1">
      <alignment horizontal="center" vertical="center"/>
      <protection/>
    </xf>
    <xf numFmtId="0" fontId="101" fillId="0" borderId="17" xfId="50" applyFont="1" applyBorder="1" applyAlignment="1">
      <alignment horizontal="center" vertical="center"/>
      <protection/>
    </xf>
    <xf numFmtId="0" fontId="101" fillId="0" borderId="56" xfId="50" applyFont="1" applyBorder="1" applyAlignment="1">
      <alignment horizontal="center" vertical="center"/>
      <protection/>
    </xf>
    <xf numFmtId="0" fontId="101" fillId="0" borderId="57" xfId="50" applyFont="1" applyBorder="1" applyAlignment="1">
      <alignment horizontal="center" vertical="center"/>
      <protection/>
    </xf>
    <xf numFmtId="0" fontId="101" fillId="0" borderId="20" xfId="50" applyFont="1" applyBorder="1" applyAlignment="1">
      <alignment horizontal="center" vertical="center"/>
      <protection/>
    </xf>
    <xf numFmtId="0" fontId="101" fillId="0" borderId="0" xfId="50" applyFont="1" applyBorder="1" applyAlignment="1">
      <alignment horizontal="center" vertical="center"/>
      <protection/>
    </xf>
    <xf numFmtId="0" fontId="101" fillId="0" borderId="58" xfId="50" applyFont="1" applyBorder="1" applyAlignment="1">
      <alignment horizontal="center" vertical="center"/>
      <protection/>
    </xf>
    <xf numFmtId="0" fontId="101" fillId="0" borderId="21" xfId="50" applyFont="1" applyBorder="1" applyAlignment="1">
      <alignment horizontal="center" vertical="center"/>
      <protection/>
    </xf>
    <xf numFmtId="0" fontId="101" fillId="0" borderId="59" xfId="50" applyFont="1" applyBorder="1" applyAlignment="1">
      <alignment horizontal="center" vertical="center"/>
      <protection/>
    </xf>
    <xf numFmtId="0" fontId="101" fillId="0" borderId="60" xfId="50" applyFont="1" applyBorder="1" applyAlignment="1">
      <alignment horizontal="center" vertical="center"/>
      <protection/>
    </xf>
    <xf numFmtId="0" fontId="26" fillId="36" borderId="36" xfId="50" applyFont="1" applyFill="1" applyBorder="1" applyAlignment="1">
      <alignment horizontal="center" vertical="center"/>
      <protection/>
    </xf>
    <xf numFmtId="0" fontId="26" fillId="36" borderId="61" xfId="50" applyFont="1" applyFill="1" applyBorder="1" applyAlignment="1">
      <alignment horizontal="center" vertical="center"/>
      <protection/>
    </xf>
    <xf numFmtId="0" fontId="26" fillId="36" borderId="62" xfId="50" applyFont="1" applyFill="1" applyBorder="1" applyAlignment="1">
      <alignment horizontal="center" vertical="center"/>
      <protection/>
    </xf>
    <xf numFmtId="20" fontId="29" fillId="36" borderId="17" xfId="50" applyNumberFormat="1" applyFont="1" applyFill="1" applyBorder="1" applyAlignment="1">
      <alignment horizontal="center" vertical="center"/>
      <protection/>
    </xf>
    <xf numFmtId="20" fontId="29" fillId="36" borderId="21" xfId="50" applyNumberFormat="1" applyFont="1" applyFill="1" applyBorder="1" applyAlignment="1">
      <alignment horizontal="center" vertical="center"/>
      <protection/>
    </xf>
    <xf numFmtId="20" fontId="29" fillId="36" borderId="36" xfId="50" applyNumberFormat="1" applyFont="1" applyFill="1" applyBorder="1" applyAlignment="1">
      <alignment horizontal="left" vertical="center"/>
      <protection/>
    </xf>
    <xf numFmtId="20" fontId="29" fillId="36" borderId="61" xfId="50" applyNumberFormat="1" applyFont="1" applyFill="1" applyBorder="1" applyAlignment="1">
      <alignment horizontal="left" vertical="center"/>
      <protection/>
    </xf>
    <xf numFmtId="20" fontId="29" fillId="36" borderId="62" xfId="50" applyNumberFormat="1" applyFont="1" applyFill="1" applyBorder="1" applyAlignment="1">
      <alignment horizontal="left" vertical="center"/>
      <protection/>
    </xf>
    <xf numFmtId="20" fontId="29" fillId="36" borderId="16" xfId="50" applyNumberFormat="1" applyFont="1" applyFill="1" applyBorder="1" applyAlignment="1">
      <alignment horizontal="left" vertical="center"/>
      <protection/>
    </xf>
    <xf numFmtId="20" fontId="29" fillId="36" borderId="63" xfId="50" applyNumberFormat="1" applyFont="1" applyFill="1" applyBorder="1" applyAlignment="1">
      <alignment horizontal="left" vertical="center"/>
      <protection/>
    </xf>
    <xf numFmtId="20" fontId="29" fillId="36" borderId="64" xfId="50" applyNumberFormat="1" applyFont="1" applyFill="1" applyBorder="1" applyAlignment="1">
      <alignment horizontal="left" vertical="center"/>
      <protection/>
    </xf>
    <xf numFmtId="0" fontId="31" fillId="38" borderId="15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20" fontId="30" fillId="42" borderId="15" xfId="50" applyNumberFormat="1" applyFont="1" applyFill="1" applyBorder="1" applyAlignment="1">
      <alignment horizontal="center" vertical="center" wrapText="1"/>
      <protection/>
    </xf>
    <xf numFmtId="20" fontId="29" fillId="36" borderId="65" xfId="50" applyNumberFormat="1" applyFont="1" applyFill="1" applyBorder="1" applyAlignment="1">
      <alignment horizontal="left" vertical="center"/>
      <protection/>
    </xf>
    <xf numFmtId="20" fontId="29" fillId="36" borderId="66" xfId="50" applyNumberFormat="1" applyFont="1" applyFill="1" applyBorder="1" applyAlignment="1">
      <alignment horizontal="left" vertical="center"/>
      <protection/>
    </xf>
    <xf numFmtId="20" fontId="29" fillId="36" borderId="17" xfId="50" applyNumberFormat="1" applyFont="1" applyFill="1" applyBorder="1" applyAlignment="1">
      <alignment horizontal="center" vertical="center" wrapText="1"/>
      <protection/>
    </xf>
    <xf numFmtId="20" fontId="29" fillId="36" borderId="21" xfId="50" applyNumberFormat="1" applyFont="1" applyFill="1" applyBorder="1" applyAlignment="1">
      <alignment horizontal="center" vertical="center" wrapText="1"/>
      <protection/>
    </xf>
    <xf numFmtId="0" fontId="9" fillId="38" borderId="37" xfId="49" applyFont="1" applyFill="1" applyBorder="1" applyAlignment="1">
      <alignment horizontal="center" vertical="center"/>
      <protection/>
    </xf>
    <xf numFmtId="0" fontId="9" fillId="38" borderId="39" xfId="49" applyFont="1" applyFill="1" applyBorder="1" applyAlignment="1">
      <alignment horizontal="center" vertical="center"/>
      <protection/>
    </xf>
    <xf numFmtId="0" fontId="37" fillId="0" borderId="0" xfId="49" applyFont="1" applyAlignment="1">
      <alignment horizontal="center"/>
      <protection/>
    </xf>
    <xf numFmtId="1" fontId="66" fillId="32" borderId="10" xfId="0" applyNumberFormat="1" applyFont="1" applyFill="1" applyBorder="1" applyAlignment="1" applyProtection="1">
      <alignment horizontal="center" vertical="center"/>
      <protection hidden="1"/>
    </xf>
    <xf numFmtId="1" fontId="67" fillId="0" borderId="10" xfId="0" applyNumberFormat="1" applyFont="1" applyFill="1" applyBorder="1" applyAlignment="1" applyProtection="1">
      <alignment horizontal="center" vertical="center"/>
      <protection locked="0"/>
    </xf>
    <xf numFmtId="1" fontId="67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35" fillId="22" borderId="10" xfId="0" applyNumberFormat="1" applyFont="1" applyFill="1" applyBorder="1" applyAlignment="1" applyProtection="1">
      <alignment horizontal="center" vertical="center"/>
      <protection hidden="1"/>
    </xf>
    <xf numFmtId="1" fontId="35" fillId="0" borderId="10" xfId="0" applyNumberFormat="1" applyFont="1" applyFill="1" applyBorder="1" applyAlignment="1" applyProtection="1">
      <alignment horizontal="center" vertical="center"/>
      <protection hidden="1"/>
    </xf>
    <xf numFmtId="1" fontId="68" fillId="0" borderId="10" xfId="0" applyNumberFormat="1" applyFont="1" applyBorder="1" applyAlignment="1" applyProtection="1">
      <alignment horizontal="center" vertical="center"/>
      <protection locked="0"/>
    </xf>
    <xf numFmtId="1" fontId="69" fillId="0" borderId="10" xfId="0" applyNumberFormat="1" applyFont="1" applyBorder="1" applyAlignment="1" applyProtection="1">
      <alignment horizontal="center" vertical="center"/>
      <protection locked="0"/>
    </xf>
    <xf numFmtId="1" fontId="70" fillId="0" borderId="10" xfId="0" applyNumberFormat="1" applyFont="1" applyBorder="1" applyAlignment="1" applyProtection="1">
      <alignment horizontal="center" vertical="center"/>
      <protection locked="0"/>
    </xf>
    <xf numFmtId="1" fontId="70" fillId="32" borderId="10" xfId="0" applyNumberFormat="1" applyFont="1" applyFill="1" applyBorder="1" applyAlignment="1" applyProtection="1">
      <alignment horizontal="center" vertical="center"/>
      <protection hidden="1"/>
    </xf>
    <xf numFmtId="1" fontId="70" fillId="0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center" vertical="center"/>
      <protection locked="0"/>
    </xf>
    <xf numFmtId="1" fontId="70" fillId="0" borderId="10" xfId="0" applyNumberFormat="1" applyFont="1" applyBorder="1" applyAlignment="1" applyProtection="1">
      <alignment horizontal="center" vertical="center"/>
      <protection locked="0"/>
    </xf>
    <xf numFmtId="0" fontId="70" fillId="0" borderId="10" xfId="0" applyFont="1" applyFill="1" applyBorder="1" applyAlignment="1" applyProtection="1">
      <alignment horizontal="center" vertical="center"/>
      <protection hidden="1"/>
    </xf>
    <xf numFmtId="1" fontId="70" fillId="34" borderId="10" xfId="0" applyNumberFormat="1" applyFont="1" applyFill="1" applyBorder="1" applyAlignment="1" applyProtection="1">
      <alignment horizontal="center" vertical="center"/>
      <protection hidden="1"/>
    </xf>
    <xf numFmtId="2" fontId="71" fillId="34" borderId="10" xfId="0" applyNumberFormat="1" applyFont="1" applyFill="1" applyBorder="1" applyAlignment="1" applyProtection="1">
      <alignment horizontal="center" vertical="center"/>
      <protection hidden="1"/>
    </xf>
    <xf numFmtId="1" fontId="72" fillId="39" borderId="37" xfId="0" applyNumberFormat="1" applyFont="1" applyFill="1" applyBorder="1" applyAlignment="1" applyProtection="1">
      <alignment horizontal="center" vertical="center"/>
      <protection hidden="1"/>
    </xf>
    <xf numFmtId="1" fontId="72" fillId="39" borderId="39" xfId="0" applyNumberFormat="1" applyFont="1" applyFill="1" applyBorder="1" applyAlignment="1" applyProtection="1">
      <alignment horizontal="center" vertical="center"/>
      <protection hidden="1"/>
    </xf>
    <xf numFmtId="1" fontId="73" fillId="0" borderId="67" xfId="0" applyNumberFormat="1" applyFont="1" applyFill="1" applyBorder="1" applyAlignment="1" applyProtection="1">
      <alignment horizontal="center" vertical="center"/>
      <protection locked="0"/>
    </xf>
    <xf numFmtId="1" fontId="73" fillId="32" borderId="67" xfId="0" applyNumberFormat="1" applyFont="1" applyFill="1" applyBorder="1" applyAlignment="1" applyProtection="1">
      <alignment horizontal="center" vertical="center"/>
      <protection hidden="1"/>
    </xf>
    <xf numFmtId="1" fontId="73" fillId="0" borderId="67" xfId="0" applyNumberFormat="1" applyFont="1" applyBorder="1" applyAlignment="1" applyProtection="1">
      <alignment horizontal="center" vertical="center"/>
      <protection locked="0"/>
    </xf>
    <xf numFmtId="1" fontId="35" fillId="0" borderId="67" xfId="0" applyNumberFormat="1" applyFont="1" applyFill="1" applyBorder="1" applyAlignment="1" applyProtection="1">
      <alignment horizontal="center" vertical="center"/>
      <protection locked="0"/>
    </xf>
    <xf numFmtId="1" fontId="36" fillId="32" borderId="67" xfId="0" applyNumberFormat="1" applyFont="1" applyFill="1" applyBorder="1" applyAlignment="1" applyProtection="1">
      <alignment horizontal="center" vertical="center"/>
      <protection hidden="1"/>
    </xf>
    <xf numFmtId="1" fontId="35" fillId="0" borderId="67" xfId="0" applyNumberFormat="1" applyFont="1" applyBorder="1" applyAlignment="1" applyProtection="1">
      <alignment horizontal="center" vertical="center"/>
      <protection locked="0"/>
    </xf>
    <xf numFmtId="1" fontId="7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1" xfId="46" applyFont="1" applyBorder="1" applyAlignment="1">
      <alignment horizontal="center" vertical="center"/>
      <protection/>
    </xf>
    <xf numFmtId="0" fontId="15" fillId="0" borderId="47" xfId="46" applyFont="1" applyBorder="1" applyAlignment="1">
      <alignment horizontal="center" vertical="center"/>
      <protection/>
    </xf>
    <xf numFmtId="0" fontId="15" fillId="0" borderId="55" xfId="46" applyFont="1" applyBorder="1" applyAlignment="1">
      <alignment horizontal="center" vertical="center"/>
      <protection/>
    </xf>
    <xf numFmtId="0" fontId="15" fillId="0" borderId="12" xfId="46" applyFont="1" applyBorder="1" applyAlignment="1">
      <alignment horizontal="center" vertical="center"/>
      <protection/>
    </xf>
    <xf numFmtId="0" fontId="15" fillId="0" borderId="13" xfId="46" applyFont="1" applyBorder="1" applyAlignment="1">
      <alignment horizontal="center" vertical="center"/>
      <protection/>
    </xf>
    <xf numFmtId="0" fontId="15" fillId="0" borderId="53" xfId="46" applyFont="1" applyBorder="1" applyAlignment="1">
      <alignment horizontal="center" vertical="center"/>
      <protection/>
    </xf>
    <xf numFmtId="0" fontId="15" fillId="0" borderId="0" xfId="46" applyFont="1" applyAlignment="1">
      <alignment horizontal="left" vertical="center" indent="1"/>
      <protection/>
    </xf>
    <xf numFmtId="0" fontId="9" fillId="0" borderId="0" xfId="46" applyFont="1" applyAlignment="1">
      <alignment/>
      <protection/>
    </xf>
    <xf numFmtId="1" fontId="8" fillId="0" borderId="10" xfId="49" applyNumberFormat="1" applyFont="1" applyBorder="1">
      <alignment/>
      <protection/>
    </xf>
    <xf numFmtId="1" fontId="8" fillId="0" borderId="10" xfId="49" applyNumberFormat="1" applyFont="1" applyBorder="1" applyAlignment="1">
      <alignment horizontal="right"/>
      <protection/>
    </xf>
    <xf numFmtId="0" fontId="8" fillId="0" borderId="10" xfId="49" applyFont="1" applyBorder="1" applyAlignment="1">
      <alignment horizontal="right"/>
      <protection/>
    </xf>
    <xf numFmtId="0" fontId="75" fillId="0" borderId="45" xfId="46" applyFont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e_Hráči" xfId="48"/>
    <cellStyle name="Normální 2" xfId="49"/>
    <cellStyle name="Normální 3" xfId="50"/>
    <cellStyle name="Normální 4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581025</xdr:colOff>
      <xdr:row>2</xdr:row>
      <xdr:rowOff>38100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628650</xdr:colOff>
      <xdr:row>2</xdr:row>
      <xdr:rowOff>180975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581025</xdr:colOff>
      <xdr:row>2</xdr:row>
      <xdr:rowOff>38100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628650</xdr:colOff>
      <xdr:row>2</xdr:row>
      <xdr:rowOff>180975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581025</xdr:colOff>
      <xdr:row>2</xdr:row>
      <xdr:rowOff>38100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628650</xdr:colOff>
      <xdr:row>2</xdr:row>
      <xdr:rowOff>180975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drej_31.10.2014\boccia\zom%20presov\liga%20boccia%20marec2015_podlipniky\podklady%20k%20turnaju\Vysledky%20-%201.%20ligove%20kolo%20BC3%20-%20Presov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ZOZNAM"/>
      <sheetName val="SKUPINY"/>
      <sheetName val=" A "/>
      <sheetName val=" B "/>
      <sheetName val="PAVÚK"/>
    </sheetNames>
    <sheetDataSet>
      <sheetData sheetId="1">
        <row r="5">
          <cell r="B5">
            <v>301</v>
          </cell>
          <cell r="C5" t="str">
            <v>Klohna</v>
          </cell>
          <cell r="D5" t="str">
            <v>Boris</v>
          </cell>
          <cell r="E5" t="str">
            <v>Klohna B.</v>
          </cell>
          <cell r="F5" t="str">
            <v>ZOM Prešov</v>
          </cell>
          <cell r="G5" t="str">
            <v>A1</v>
          </cell>
        </row>
        <row r="6">
          <cell r="B6">
            <v>302</v>
          </cell>
          <cell r="C6" t="str">
            <v>Burianek</v>
          </cell>
          <cell r="D6" t="str">
            <v>Adam</v>
          </cell>
          <cell r="E6" t="str">
            <v>Burianek A.</v>
          </cell>
          <cell r="F6" t="str">
            <v>ŠK Altius</v>
          </cell>
          <cell r="G6" t="str">
            <v>A2</v>
          </cell>
        </row>
        <row r="7">
          <cell r="B7">
            <v>303</v>
          </cell>
          <cell r="C7" t="str">
            <v>Košťál</v>
          </cell>
          <cell r="D7" t="str">
            <v>Marián</v>
          </cell>
          <cell r="E7" t="str">
            <v>Košťál M.</v>
          </cell>
          <cell r="F7" t="str">
            <v>ZOM Prešov</v>
          </cell>
          <cell r="G7" t="str">
            <v>A3</v>
          </cell>
        </row>
        <row r="8">
          <cell r="B8">
            <v>304</v>
          </cell>
          <cell r="C8" t="str">
            <v>Tižo</v>
          </cell>
          <cell r="D8" t="str">
            <v>Michal</v>
          </cell>
          <cell r="E8" t="str">
            <v>Tižo M.</v>
          </cell>
          <cell r="F8" t="str">
            <v>OMD v SR</v>
          </cell>
          <cell r="G8" t="str">
            <v>B1</v>
          </cell>
        </row>
        <row r="9">
          <cell r="B9">
            <v>305</v>
          </cell>
          <cell r="C9" t="str">
            <v>Smolková</v>
          </cell>
          <cell r="D9" t="str">
            <v>Mária</v>
          </cell>
          <cell r="E9" t="str">
            <v>Smolková M.</v>
          </cell>
          <cell r="F9" t="str">
            <v>OMD v SR</v>
          </cell>
          <cell r="G9" t="str">
            <v>B2</v>
          </cell>
        </row>
        <row r="10">
          <cell r="B10">
            <v>306</v>
          </cell>
          <cell r="C10" t="str">
            <v>Švarnová</v>
          </cell>
          <cell r="D10" t="str">
            <v>Ľuba</v>
          </cell>
          <cell r="E10" t="str">
            <v>Švarnová Ľ.</v>
          </cell>
          <cell r="F10" t="str">
            <v>OMD v SR</v>
          </cell>
          <cell r="G10" t="str">
            <v>B3</v>
          </cell>
        </row>
        <row r="11">
          <cell r="B11">
            <v>307</v>
          </cell>
          <cell r="E11" t="str">
            <v> .</v>
          </cell>
        </row>
        <row r="12">
          <cell r="B12">
            <v>308</v>
          </cell>
          <cell r="E12" t="str">
            <v> .</v>
          </cell>
        </row>
        <row r="13">
          <cell r="B13">
            <v>309</v>
          </cell>
          <cell r="E13" t="str">
            <v> .</v>
          </cell>
        </row>
        <row r="14">
          <cell r="B14">
            <v>310</v>
          </cell>
          <cell r="E14" t="str">
            <v> .</v>
          </cell>
        </row>
        <row r="15">
          <cell r="B15">
            <v>311</v>
          </cell>
          <cell r="E15" t="str">
            <v> .</v>
          </cell>
        </row>
        <row r="16">
          <cell r="B16">
            <v>312</v>
          </cell>
          <cell r="E16" t="str">
            <v> .</v>
          </cell>
        </row>
        <row r="17">
          <cell r="B17">
            <v>313</v>
          </cell>
          <cell r="E17" t="str">
            <v> .</v>
          </cell>
        </row>
        <row r="18">
          <cell r="B18">
            <v>314</v>
          </cell>
          <cell r="E18" t="str">
            <v> .</v>
          </cell>
        </row>
        <row r="19">
          <cell r="B19">
            <v>315</v>
          </cell>
          <cell r="E19" t="str">
            <v> .</v>
          </cell>
        </row>
        <row r="20">
          <cell r="B20">
            <v>316</v>
          </cell>
          <cell r="E20" t="str">
            <v> .</v>
          </cell>
        </row>
        <row r="21">
          <cell r="B21">
            <v>317</v>
          </cell>
          <cell r="E21" t="str">
            <v> .</v>
          </cell>
        </row>
        <row r="22">
          <cell r="B22">
            <v>318</v>
          </cell>
          <cell r="E22" t="str">
            <v> .</v>
          </cell>
        </row>
        <row r="23">
          <cell r="B23">
            <v>319</v>
          </cell>
          <cell r="E23" t="str">
            <v> .</v>
          </cell>
        </row>
        <row r="24">
          <cell r="B24">
            <v>320</v>
          </cell>
          <cell r="E24" t="str">
            <v> .</v>
          </cell>
        </row>
        <row r="25">
          <cell r="B25">
            <v>321</v>
          </cell>
          <cell r="E25" t="str">
            <v> .</v>
          </cell>
        </row>
        <row r="26">
          <cell r="B26">
            <v>322</v>
          </cell>
          <cell r="E26" t="str">
            <v> .</v>
          </cell>
        </row>
        <row r="27">
          <cell r="B27">
            <v>323</v>
          </cell>
          <cell r="E27" t="str">
            <v> .</v>
          </cell>
        </row>
        <row r="28">
          <cell r="B28">
            <v>324</v>
          </cell>
          <cell r="E28" t="str">
            <v> .</v>
          </cell>
        </row>
        <row r="29">
          <cell r="B29">
            <v>325</v>
          </cell>
          <cell r="E29" t="str">
            <v> .</v>
          </cell>
        </row>
        <row r="30">
          <cell r="B30">
            <v>326</v>
          </cell>
          <cell r="E30" t="str">
            <v> .</v>
          </cell>
        </row>
        <row r="31">
          <cell r="B31">
            <v>327</v>
          </cell>
          <cell r="E31" t="str">
            <v> .</v>
          </cell>
        </row>
        <row r="32">
          <cell r="B32">
            <v>328</v>
          </cell>
          <cell r="E32" t="str">
            <v> .</v>
          </cell>
        </row>
        <row r="33">
          <cell r="B33">
            <v>329</v>
          </cell>
          <cell r="E33" t="str">
            <v> .</v>
          </cell>
        </row>
        <row r="34">
          <cell r="B34">
            <v>330</v>
          </cell>
          <cell r="E34" t="str">
            <v> .</v>
          </cell>
        </row>
        <row r="35">
          <cell r="B35">
            <v>331</v>
          </cell>
          <cell r="E35" t="str">
            <v> .</v>
          </cell>
        </row>
        <row r="36">
          <cell r="B36">
            <v>332</v>
          </cell>
          <cell r="E36" t="str">
            <v> .</v>
          </cell>
        </row>
        <row r="37">
          <cell r="B37">
            <v>333</v>
          </cell>
          <cell r="E37" t="str">
            <v> .</v>
          </cell>
        </row>
        <row r="38">
          <cell r="B38">
            <v>334</v>
          </cell>
          <cell r="E38" t="str">
            <v> .</v>
          </cell>
        </row>
        <row r="39">
          <cell r="B39">
            <v>335</v>
          </cell>
          <cell r="E39" t="str">
            <v> .</v>
          </cell>
        </row>
        <row r="40">
          <cell r="B40">
            <v>336</v>
          </cell>
          <cell r="E40" t="str">
            <v> .</v>
          </cell>
        </row>
        <row r="41">
          <cell r="B41">
            <v>337</v>
          </cell>
          <cell r="E41" t="str">
            <v> 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13.8515625" style="6" customWidth="1"/>
    <col min="2" max="2" width="8.57421875" style="6" customWidth="1"/>
    <col min="3" max="3" width="20.00390625" style="6" customWidth="1"/>
    <col min="4" max="4" width="21.7109375" style="6" customWidth="1"/>
    <col min="5" max="5" width="9.140625" style="67" customWidth="1"/>
    <col min="6" max="6" width="23.421875" style="6" hidden="1" customWidth="1"/>
    <col min="7" max="9" width="9.140625" style="6" customWidth="1"/>
    <col min="10" max="10" width="22.7109375" style="6" customWidth="1"/>
    <col min="11" max="16384" width="9.140625" style="6" customWidth="1"/>
  </cols>
  <sheetData>
    <row r="1" spans="1:8" ht="15.75">
      <c r="A1" s="174" t="s">
        <v>216</v>
      </c>
      <c r="B1" s="174"/>
      <c r="C1" s="174"/>
      <c r="D1" s="174"/>
      <c r="E1" s="64"/>
      <c r="F1" s="54"/>
      <c r="G1" s="54"/>
      <c r="H1" s="54"/>
    </row>
    <row r="2" spans="1:8" ht="15.75">
      <c r="A2" s="174" t="s">
        <v>31</v>
      </c>
      <c r="B2" s="174"/>
      <c r="C2" s="174"/>
      <c r="D2" s="174"/>
      <c r="E2" s="64"/>
      <c r="F2" s="54"/>
      <c r="G2" s="54"/>
      <c r="H2" s="54"/>
    </row>
    <row r="3" spans="1:8" ht="15.75">
      <c r="A3" s="174" t="s">
        <v>10</v>
      </c>
      <c r="B3" s="174"/>
      <c r="C3" s="174"/>
      <c r="D3" s="174"/>
      <c r="E3" s="64"/>
      <c r="F3" s="54"/>
      <c r="G3" s="54"/>
      <c r="H3" s="54"/>
    </row>
    <row r="4" spans="1:8" ht="15.75">
      <c r="A4" s="174" t="s">
        <v>30</v>
      </c>
      <c r="B4" s="174"/>
      <c r="C4" s="174"/>
      <c r="D4" s="174"/>
      <c r="E4" s="64"/>
      <c r="F4" s="54"/>
      <c r="G4" s="54"/>
      <c r="H4" s="54"/>
    </row>
    <row r="5" spans="3:4" ht="7.5" customHeight="1">
      <c r="C5" s="7"/>
      <c r="D5" s="7"/>
    </row>
    <row r="6" spans="1:4" ht="12.75">
      <c r="A6" s="176" t="s">
        <v>32</v>
      </c>
      <c r="C6" s="7"/>
      <c r="D6" s="7"/>
    </row>
    <row r="7" spans="1:4" ht="12.75">
      <c r="A7" s="176"/>
      <c r="B7" s="7"/>
      <c r="C7" s="7"/>
      <c r="D7" s="7"/>
    </row>
    <row r="8" spans="1:5" ht="30" customHeight="1">
      <c r="A8" s="60" t="s">
        <v>89</v>
      </c>
      <c r="B8" s="175" t="s">
        <v>212</v>
      </c>
      <c r="C8" s="175"/>
      <c r="D8" s="175"/>
      <c r="E8" s="81" t="s">
        <v>97</v>
      </c>
    </row>
    <row r="9" spans="1:8" ht="12.75">
      <c r="A9" s="109" t="s">
        <v>59</v>
      </c>
      <c r="B9" s="107">
        <v>101</v>
      </c>
      <c r="C9" s="108" t="s">
        <v>129</v>
      </c>
      <c r="D9" s="107" t="s">
        <v>26</v>
      </c>
      <c r="E9" s="80">
        <v>19</v>
      </c>
      <c r="F9" s="67" t="str">
        <f>C9&amp;" "&amp;D9</f>
        <v>Cuřínová Kateřina CZE</v>
      </c>
      <c r="G9" s="66"/>
      <c r="H9" s="66"/>
    </row>
    <row r="10" spans="1:8" ht="12.75">
      <c r="A10" s="109" t="s">
        <v>62</v>
      </c>
      <c r="B10" s="107">
        <v>102</v>
      </c>
      <c r="C10" s="108" t="s">
        <v>130</v>
      </c>
      <c r="D10" s="107" t="s">
        <v>26</v>
      </c>
      <c r="E10" s="55" t="s">
        <v>88</v>
      </c>
      <c r="F10" s="67" t="str">
        <f aca="true" t="shared" si="0" ref="F10:F45">C10&amp;" "&amp;D10</f>
        <v>Pokorná Aneta CZE</v>
      </c>
      <c r="G10" s="66"/>
      <c r="H10" s="66"/>
    </row>
    <row r="11" spans="1:8" ht="12.75">
      <c r="A11" s="109" t="s">
        <v>63</v>
      </c>
      <c r="B11" s="107">
        <v>103</v>
      </c>
      <c r="C11" s="108" t="s">
        <v>131</v>
      </c>
      <c r="D11" s="107" t="s">
        <v>29</v>
      </c>
      <c r="E11" s="55" t="s">
        <v>88</v>
      </c>
      <c r="F11" s="67" t="str">
        <f t="shared" si="0"/>
        <v>Oláh Balázs HUN</v>
      </c>
      <c r="G11" s="66"/>
      <c r="H11" s="66"/>
    </row>
    <row r="12" spans="1:8" ht="12.75">
      <c r="A12" s="109" t="s">
        <v>60</v>
      </c>
      <c r="B12" s="107">
        <v>104</v>
      </c>
      <c r="C12" s="108" t="s">
        <v>132</v>
      </c>
      <c r="D12" s="107" t="s">
        <v>82</v>
      </c>
      <c r="E12" s="55" t="s">
        <v>88</v>
      </c>
      <c r="F12" s="67" t="str">
        <f t="shared" si="0"/>
        <v>Peruško Zoran CRO</v>
      </c>
      <c r="G12" s="66"/>
      <c r="H12" s="66"/>
    </row>
    <row r="13" spans="1:8" ht="12.75">
      <c r="A13" s="109" t="s">
        <v>64</v>
      </c>
      <c r="B13" s="107">
        <v>105</v>
      </c>
      <c r="C13" s="108" t="s">
        <v>133</v>
      </c>
      <c r="D13" s="107" t="s">
        <v>27</v>
      </c>
      <c r="E13" s="55" t="s">
        <v>88</v>
      </c>
      <c r="F13" s="67" t="str">
        <f t="shared" si="0"/>
        <v>Benčat Martin SVK</v>
      </c>
      <c r="G13" s="66"/>
      <c r="H13" s="66"/>
    </row>
    <row r="14" spans="1:8" ht="12.75">
      <c r="A14" s="109" t="s">
        <v>68</v>
      </c>
      <c r="B14" s="107">
        <v>106</v>
      </c>
      <c r="C14" s="108" t="s">
        <v>217</v>
      </c>
      <c r="D14" s="107" t="s">
        <v>28</v>
      </c>
      <c r="E14" s="55" t="s">
        <v>88</v>
      </c>
      <c r="F14" s="67" t="str">
        <f t="shared" si="0"/>
        <v>Lamach Wojciech POL</v>
      </c>
      <c r="G14" s="66"/>
      <c r="H14" s="66"/>
    </row>
    <row r="15" spans="1:8" ht="12.75">
      <c r="A15" s="109" t="s">
        <v>61</v>
      </c>
      <c r="B15" s="107">
        <v>107</v>
      </c>
      <c r="C15" s="108" t="s">
        <v>134</v>
      </c>
      <c r="D15" s="107" t="s">
        <v>29</v>
      </c>
      <c r="E15" s="55" t="s">
        <v>88</v>
      </c>
      <c r="F15" s="67" t="str">
        <f t="shared" si="0"/>
        <v>Langauer Katinka HUN</v>
      </c>
      <c r="G15" s="66"/>
      <c r="H15" s="66"/>
    </row>
    <row r="16" spans="1:8" ht="12.75" hidden="1">
      <c r="A16" s="77"/>
      <c r="B16" s="55"/>
      <c r="C16" s="8"/>
      <c r="D16" s="76"/>
      <c r="E16" s="80"/>
      <c r="F16" s="67"/>
      <c r="G16" s="66"/>
      <c r="H16" s="66"/>
    </row>
    <row r="17" spans="1:8" ht="30" customHeight="1">
      <c r="A17" s="60" t="s">
        <v>89</v>
      </c>
      <c r="B17" s="175" t="s">
        <v>87</v>
      </c>
      <c r="C17" s="175"/>
      <c r="D17" s="175"/>
      <c r="E17" s="81" t="s">
        <v>98</v>
      </c>
      <c r="F17" s="67" t="str">
        <f t="shared" si="0"/>
        <v> </v>
      </c>
      <c r="G17" s="66"/>
      <c r="H17" s="66"/>
    </row>
    <row r="18" spans="1:8" ht="12.75">
      <c r="A18" s="109" t="s">
        <v>59</v>
      </c>
      <c r="B18" s="107">
        <v>201</v>
      </c>
      <c r="C18" s="108" t="s">
        <v>135</v>
      </c>
      <c r="D18" s="110" t="s">
        <v>27</v>
      </c>
      <c r="E18" s="80">
        <v>11</v>
      </c>
      <c r="F18" s="67" t="str">
        <f t="shared" si="0"/>
        <v>Mezík Róbert  SVK</v>
      </c>
      <c r="G18" s="7"/>
      <c r="H18" s="7"/>
    </row>
    <row r="19" spans="1:8" ht="12.75">
      <c r="A19" s="109" t="s">
        <v>62</v>
      </c>
      <c r="B19" s="107">
        <v>202</v>
      </c>
      <c r="C19" s="108" t="s">
        <v>136</v>
      </c>
      <c r="D19" s="110" t="s">
        <v>27</v>
      </c>
      <c r="E19" s="55" t="s">
        <v>88</v>
      </c>
      <c r="F19" s="67" t="str">
        <f t="shared" si="0"/>
        <v>Kurilák Rastislav SVK</v>
      </c>
      <c r="G19" s="7"/>
      <c r="H19" s="7"/>
    </row>
    <row r="20" spans="1:8" ht="12.75">
      <c r="A20" s="109" t="s">
        <v>63</v>
      </c>
      <c r="B20" s="107">
        <v>203</v>
      </c>
      <c r="C20" s="108" t="s">
        <v>137</v>
      </c>
      <c r="D20" s="110" t="s">
        <v>26</v>
      </c>
      <c r="E20" s="55" t="s">
        <v>88</v>
      </c>
      <c r="F20" s="67" t="str">
        <f t="shared" si="0"/>
        <v>Kořínek Michal CZE</v>
      </c>
      <c r="G20" s="7"/>
      <c r="H20" s="7"/>
    </row>
    <row r="21" spans="1:8" ht="12.75">
      <c r="A21" s="109" t="s">
        <v>60</v>
      </c>
      <c r="B21" s="107">
        <v>204</v>
      </c>
      <c r="C21" s="108" t="s">
        <v>208</v>
      </c>
      <c r="D21" s="110" t="s">
        <v>26</v>
      </c>
      <c r="E21" s="55" t="s">
        <v>88</v>
      </c>
      <c r="F21" s="67" t="str">
        <f t="shared" si="0"/>
        <v>Jiřina Kreibichová CZE</v>
      </c>
      <c r="G21" s="7"/>
      <c r="H21" s="7"/>
    </row>
    <row r="22" spans="1:8" ht="12.75">
      <c r="A22" s="109" t="s">
        <v>90</v>
      </c>
      <c r="B22" s="107">
        <v>205</v>
      </c>
      <c r="C22" s="108" t="s">
        <v>138</v>
      </c>
      <c r="D22" s="110" t="s">
        <v>81</v>
      </c>
      <c r="E22" s="55" t="s">
        <v>88</v>
      </c>
      <c r="F22" s="67" t="str">
        <f t="shared" si="0"/>
        <v>Clowes James GBR</v>
      </c>
      <c r="G22" s="7"/>
      <c r="H22" s="7"/>
    </row>
    <row r="23" spans="1:8" ht="12.75">
      <c r="A23" s="109" t="s">
        <v>64</v>
      </c>
      <c r="B23" s="107">
        <v>206</v>
      </c>
      <c r="C23" s="108" t="s">
        <v>139</v>
      </c>
      <c r="D23" s="110" t="s">
        <v>28</v>
      </c>
      <c r="E23" s="55" t="s">
        <v>88</v>
      </c>
      <c r="F23" s="67" t="str">
        <f t="shared" si="0"/>
        <v>Stasiak Rafał POL</v>
      </c>
      <c r="G23" s="7"/>
      <c r="H23" s="7"/>
    </row>
    <row r="24" spans="1:8" ht="12.75">
      <c r="A24" s="109" t="s">
        <v>65</v>
      </c>
      <c r="B24" s="107">
        <v>207</v>
      </c>
      <c r="C24" s="108" t="s">
        <v>140</v>
      </c>
      <c r="D24" s="110" t="s">
        <v>27</v>
      </c>
      <c r="E24" s="55" t="s">
        <v>88</v>
      </c>
      <c r="F24" s="67" t="str">
        <f t="shared" si="0"/>
        <v>Minarech Peter SVK</v>
      </c>
      <c r="G24" s="7"/>
      <c r="H24" s="7"/>
    </row>
    <row r="25" spans="1:8" ht="12.75">
      <c r="A25" s="109" t="s">
        <v>69</v>
      </c>
      <c r="B25" s="107">
        <v>208</v>
      </c>
      <c r="C25" s="108" t="s">
        <v>141</v>
      </c>
      <c r="D25" s="110" t="s">
        <v>27</v>
      </c>
      <c r="E25" s="55" t="s">
        <v>88</v>
      </c>
      <c r="F25" s="67" t="str">
        <f t="shared" si="0"/>
        <v>Opát Martin SVK</v>
      </c>
      <c r="G25" s="7"/>
      <c r="H25" s="7"/>
    </row>
    <row r="26" spans="1:8" ht="12.75">
      <c r="A26" s="109" t="s">
        <v>70</v>
      </c>
      <c r="B26" s="107">
        <v>209</v>
      </c>
      <c r="C26" s="108" t="s">
        <v>142</v>
      </c>
      <c r="D26" s="110" t="s">
        <v>27</v>
      </c>
      <c r="E26" s="55" t="s">
        <v>88</v>
      </c>
      <c r="F26" s="67" t="str">
        <f t="shared" si="0"/>
        <v>Novota Peter SVK</v>
      </c>
      <c r="G26" s="7"/>
      <c r="H26" s="7"/>
    </row>
    <row r="27" spans="1:8" ht="12.75" customHeight="1">
      <c r="A27" s="109" t="s">
        <v>67</v>
      </c>
      <c r="B27" s="107">
        <v>210</v>
      </c>
      <c r="C27" s="108" t="s">
        <v>143</v>
      </c>
      <c r="D27" s="110" t="s">
        <v>26</v>
      </c>
      <c r="E27" s="55" t="s">
        <v>88</v>
      </c>
      <c r="F27" s="67" t="str">
        <f t="shared" si="0"/>
        <v>Třísková Pavla CZE</v>
      </c>
      <c r="G27" s="7"/>
      <c r="H27" s="7"/>
    </row>
    <row r="28" spans="1:8" ht="12.75" customHeight="1">
      <c r="A28" s="109" t="s">
        <v>66</v>
      </c>
      <c r="B28" s="107">
        <v>211</v>
      </c>
      <c r="C28" s="108" t="s">
        <v>144</v>
      </c>
      <c r="D28" s="110" t="s">
        <v>27</v>
      </c>
      <c r="E28" s="55" t="s">
        <v>88</v>
      </c>
      <c r="F28" s="67" t="str">
        <f t="shared" si="0"/>
        <v>Kudláčová Kristína SVK</v>
      </c>
      <c r="G28" s="7"/>
      <c r="H28" s="7"/>
    </row>
    <row r="29" spans="1:8" ht="12.75">
      <c r="A29" s="109" t="s">
        <v>61</v>
      </c>
      <c r="B29" s="107">
        <v>212</v>
      </c>
      <c r="C29" s="108" t="s">
        <v>145</v>
      </c>
      <c r="D29" s="110" t="s">
        <v>29</v>
      </c>
      <c r="E29" s="55" t="s">
        <v>88</v>
      </c>
      <c r="F29" s="67" t="str">
        <f t="shared" si="0"/>
        <v>Kalános Róbert  HUN</v>
      </c>
      <c r="G29" s="7"/>
      <c r="H29" s="7"/>
    </row>
    <row r="30" spans="1:8" ht="12.75">
      <c r="A30" s="109" t="s">
        <v>71</v>
      </c>
      <c r="B30" s="107">
        <v>213</v>
      </c>
      <c r="C30" s="108" t="s">
        <v>146</v>
      </c>
      <c r="D30" s="110" t="s">
        <v>29</v>
      </c>
      <c r="E30" s="55" t="s">
        <v>88</v>
      </c>
      <c r="F30" s="67" t="str">
        <f t="shared" si="0"/>
        <v>Nagy Vivien HUN</v>
      </c>
      <c r="G30" s="7"/>
      <c r="H30" s="7"/>
    </row>
    <row r="31" spans="1:6" ht="30" customHeight="1">
      <c r="A31" s="60" t="s">
        <v>89</v>
      </c>
      <c r="B31" s="175" t="s">
        <v>213</v>
      </c>
      <c r="C31" s="175"/>
      <c r="D31" s="175"/>
      <c r="E31" s="81" t="s">
        <v>99</v>
      </c>
      <c r="F31" s="67" t="str">
        <f t="shared" si="0"/>
        <v> </v>
      </c>
    </row>
    <row r="32" spans="1:6" ht="12.75">
      <c r="A32" s="109" t="s">
        <v>59</v>
      </c>
      <c r="B32" s="107">
        <v>301</v>
      </c>
      <c r="C32" s="108" t="s">
        <v>147</v>
      </c>
      <c r="D32" s="110" t="s">
        <v>26</v>
      </c>
      <c r="E32" s="55" t="s">
        <v>88</v>
      </c>
      <c r="F32" s="67" t="str">
        <f t="shared" si="0"/>
        <v>Peška Adam CZE</v>
      </c>
    </row>
    <row r="33" spans="1:6" ht="12.75">
      <c r="A33" s="109" t="s">
        <v>60</v>
      </c>
      <c r="B33" s="107">
        <v>302</v>
      </c>
      <c r="C33" s="108" t="s">
        <v>148</v>
      </c>
      <c r="D33" s="110" t="s">
        <v>81</v>
      </c>
      <c r="E33" s="55" t="s">
        <v>88</v>
      </c>
      <c r="F33" s="67" t="str">
        <f t="shared" si="0"/>
        <v>Parrish Karl GBR</v>
      </c>
    </row>
    <row r="34" spans="1:6" ht="12.75">
      <c r="A34" s="109" t="s">
        <v>69</v>
      </c>
      <c r="B34" s="107">
        <v>303</v>
      </c>
      <c r="C34" s="108" t="s">
        <v>149</v>
      </c>
      <c r="D34" s="110" t="s">
        <v>27</v>
      </c>
      <c r="E34" s="55" t="s">
        <v>88</v>
      </c>
      <c r="F34" s="67" t="str">
        <f t="shared" si="0"/>
        <v>Klohna Boris SVK</v>
      </c>
    </row>
    <row r="35" spans="1:6" ht="12.75">
      <c r="A35" s="109" t="s">
        <v>63</v>
      </c>
      <c r="B35" s="107">
        <v>304</v>
      </c>
      <c r="C35" s="108" t="s">
        <v>150</v>
      </c>
      <c r="D35" s="110" t="s">
        <v>81</v>
      </c>
      <c r="E35" s="55" t="s">
        <v>88</v>
      </c>
      <c r="F35" s="67" t="str">
        <f t="shared" si="0"/>
        <v>Johnson Craig GBR</v>
      </c>
    </row>
    <row r="36" spans="1:6" ht="12.75">
      <c r="A36" s="109" t="s">
        <v>90</v>
      </c>
      <c r="B36" s="107">
        <v>305</v>
      </c>
      <c r="C36" s="108" t="s">
        <v>151</v>
      </c>
      <c r="D36" s="110" t="s">
        <v>28</v>
      </c>
      <c r="E36" s="55" t="s">
        <v>88</v>
      </c>
      <c r="F36" s="67" t="str">
        <f t="shared" si="0"/>
        <v>Bednarek Zbigniew POL</v>
      </c>
    </row>
    <row r="37" spans="1:6" ht="12.75">
      <c r="A37" s="109" t="s">
        <v>62</v>
      </c>
      <c r="B37" s="107">
        <v>306</v>
      </c>
      <c r="C37" s="108" t="s">
        <v>152</v>
      </c>
      <c r="D37" s="110" t="s">
        <v>26</v>
      </c>
      <c r="E37" s="55" t="s">
        <v>88</v>
      </c>
      <c r="F37" s="67" t="str">
        <f t="shared" si="0"/>
        <v>Křivánková Kateřina CZE</v>
      </c>
    </row>
    <row r="38" spans="1:6" ht="12.75">
      <c r="A38" s="109" t="s">
        <v>66</v>
      </c>
      <c r="B38" s="107">
        <v>307</v>
      </c>
      <c r="C38" s="108" t="s">
        <v>153</v>
      </c>
      <c r="D38" s="110" t="s">
        <v>81</v>
      </c>
      <c r="E38" s="55" t="s">
        <v>88</v>
      </c>
      <c r="F38" s="67" t="str">
        <f t="shared" si="0"/>
        <v>Berry Matt GBR</v>
      </c>
    </row>
    <row r="39" spans="1:6" ht="12.75">
      <c r="A39" s="109" t="s">
        <v>61</v>
      </c>
      <c r="B39" s="107">
        <v>308</v>
      </c>
      <c r="C39" s="108" t="s">
        <v>154</v>
      </c>
      <c r="D39" s="110" t="s">
        <v>29</v>
      </c>
      <c r="E39" s="55" t="s">
        <v>88</v>
      </c>
      <c r="F39" s="67" t="str">
        <f t="shared" si="0"/>
        <v>Nagy András HUN</v>
      </c>
    </row>
    <row r="40" spans="1:6" ht="12.75">
      <c r="A40" s="109" t="s">
        <v>64</v>
      </c>
      <c r="B40" s="107">
        <v>309</v>
      </c>
      <c r="C40" s="108" t="s">
        <v>155</v>
      </c>
      <c r="D40" s="110" t="s">
        <v>29</v>
      </c>
      <c r="E40" s="55" t="s">
        <v>88</v>
      </c>
      <c r="F40" s="67" t="str">
        <f t="shared" si="0"/>
        <v>Murguly Elemér HUN</v>
      </c>
    </row>
    <row r="41" spans="1:6" ht="12.75">
      <c r="A41" s="109" t="s">
        <v>71</v>
      </c>
      <c r="B41" s="107">
        <v>310</v>
      </c>
      <c r="C41" s="108" t="s">
        <v>156</v>
      </c>
      <c r="D41" s="110" t="s">
        <v>83</v>
      </c>
      <c r="E41" s="55" t="s">
        <v>88</v>
      </c>
      <c r="F41" s="67" t="str">
        <f>C41&amp;" "&amp;D41</f>
        <v>Shcherbyna Viktoriia UKR</v>
      </c>
    </row>
    <row r="42" spans="1:6" ht="12.75">
      <c r="A42" s="109" t="s">
        <v>67</v>
      </c>
      <c r="B42" s="107">
        <v>311</v>
      </c>
      <c r="C42" s="108" t="s">
        <v>157</v>
      </c>
      <c r="D42" s="110" t="s">
        <v>29</v>
      </c>
      <c r="E42" s="55" t="s">
        <v>88</v>
      </c>
      <c r="F42" s="67" t="str">
        <f>C42&amp;" "&amp;D42</f>
        <v>Abramov Daniel HUN</v>
      </c>
    </row>
    <row r="43" spans="1:6" ht="12.75">
      <c r="A43" s="109" t="s">
        <v>65</v>
      </c>
      <c r="B43" s="107">
        <v>312</v>
      </c>
      <c r="C43" s="108" t="s">
        <v>158</v>
      </c>
      <c r="D43" s="110" t="s">
        <v>26</v>
      </c>
      <c r="E43" s="55" t="s">
        <v>88</v>
      </c>
      <c r="F43" s="67" t="str">
        <f t="shared" si="0"/>
        <v>Běhounek Alois CZE</v>
      </c>
    </row>
    <row r="44" spans="1:6" ht="12.75">
      <c r="A44" s="109" t="s">
        <v>70</v>
      </c>
      <c r="B44" s="107">
        <v>313</v>
      </c>
      <c r="C44" s="108" t="s">
        <v>159</v>
      </c>
      <c r="D44" s="110" t="s">
        <v>81</v>
      </c>
      <c r="E44" s="55" t="s">
        <v>88</v>
      </c>
      <c r="F44" s="67" t="str">
        <f t="shared" si="0"/>
        <v>Maddison Lee  GBR</v>
      </c>
    </row>
    <row r="45" spans="1:6" ht="30" customHeight="1">
      <c r="A45" s="60" t="s">
        <v>89</v>
      </c>
      <c r="B45" s="175" t="s">
        <v>214</v>
      </c>
      <c r="C45" s="175"/>
      <c r="D45" s="175"/>
      <c r="E45" s="81" t="s">
        <v>100</v>
      </c>
      <c r="F45" s="67" t="str">
        <f t="shared" si="0"/>
        <v> </v>
      </c>
    </row>
    <row r="46" spans="1:7" ht="12.75">
      <c r="A46" s="109" t="s">
        <v>59</v>
      </c>
      <c r="B46" s="107">
        <v>401</v>
      </c>
      <c r="C46" s="108" t="s">
        <v>160</v>
      </c>
      <c r="D46" s="110" t="s">
        <v>27</v>
      </c>
      <c r="E46" s="80">
        <v>2</v>
      </c>
      <c r="F46" s="67" t="str">
        <f aca="true" t="shared" si="1" ref="F46:F62">C46&amp;" "&amp;D46</f>
        <v>Andrejčík Samuel SVK</v>
      </c>
      <c r="G46" s="67"/>
    </row>
    <row r="47" spans="1:7" ht="12.75">
      <c r="A47" s="109" t="s">
        <v>62</v>
      </c>
      <c r="B47" s="107">
        <v>402</v>
      </c>
      <c r="C47" s="108" t="s">
        <v>168</v>
      </c>
      <c r="D47" s="110" t="s">
        <v>27</v>
      </c>
      <c r="E47" s="80">
        <v>15</v>
      </c>
      <c r="F47" s="67" t="str">
        <f t="shared" si="1"/>
        <v>Ďurkovič Róbert SVK</v>
      </c>
      <c r="G47" s="67"/>
    </row>
    <row r="48" spans="1:7" ht="12.75">
      <c r="A48" s="109" t="s">
        <v>65</v>
      </c>
      <c r="B48" s="107">
        <v>403</v>
      </c>
      <c r="C48" s="108" t="s">
        <v>161</v>
      </c>
      <c r="D48" s="110" t="s">
        <v>27</v>
      </c>
      <c r="E48" s="80">
        <v>36</v>
      </c>
      <c r="F48" s="67" t="str">
        <f t="shared" si="1"/>
        <v>Balcová Michaela SVK</v>
      </c>
      <c r="G48" s="67"/>
    </row>
    <row r="49" spans="1:7" ht="12.75">
      <c r="A49" s="109" t="s">
        <v>69</v>
      </c>
      <c r="B49" s="107">
        <v>404</v>
      </c>
      <c r="C49" s="108" t="s">
        <v>164</v>
      </c>
      <c r="D49" s="110" t="s">
        <v>27</v>
      </c>
      <c r="E49" s="80">
        <v>39</v>
      </c>
      <c r="F49" s="67" t="str">
        <f t="shared" si="1"/>
        <v>Strehársky Martin SVK</v>
      </c>
      <c r="G49" s="67"/>
    </row>
    <row r="50" spans="1:7" ht="12.75">
      <c r="A50" s="109" t="s">
        <v>94</v>
      </c>
      <c r="B50" s="107">
        <v>405</v>
      </c>
      <c r="C50" s="108" t="s">
        <v>169</v>
      </c>
      <c r="D50" s="110" t="s">
        <v>82</v>
      </c>
      <c r="E50" s="80">
        <v>58</v>
      </c>
      <c r="F50" s="67" t="str">
        <f t="shared" si="1"/>
        <v>Osmanović Melisa CRO</v>
      </c>
      <c r="G50" s="67"/>
    </row>
    <row r="51" spans="1:7" ht="12.75">
      <c r="A51" s="109" t="s">
        <v>60</v>
      </c>
      <c r="B51" s="107">
        <v>406</v>
      </c>
      <c r="C51" s="108" t="s">
        <v>162</v>
      </c>
      <c r="D51" s="110" t="s">
        <v>82</v>
      </c>
      <c r="E51" s="55" t="s">
        <v>88</v>
      </c>
      <c r="F51" s="67" t="str">
        <f t="shared" si="1"/>
        <v>Komar Davor CRO</v>
      </c>
      <c r="G51" s="67"/>
    </row>
    <row r="52" spans="1:7" ht="12.75">
      <c r="A52" s="109" t="s">
        <v>63</v>
      </c>
      <c r="B52" s="107">
        <v>407</v>
      </c>
      <c r="C52" s="108" t="s">
        <v>163</v>
      </c>
      <c r="D52" s="110" t="s">
        <v>81</v>
      </c>
      <c r="E52" s="55" t="s">
        <v>88</v>
      </c>
      <c r="F52" s="67" t="str">
        <f t="shared" si="1"/>
        <v>Thompson Harry GBR</v>
      </c>
      <c r="G52" s="67"/>
    </row>
    <row r="53" spans="1:7" ht="12.75">
      <c r="A53" s="109" t="s">
        <v>66</v>
      </c>
      <c r="B53" s="107">
        <v>408</v>
      </c>
      <c r="C53" s="108" t="s">
        <v>165</v>
      </c>
      <c r="D53" s="110" t="s">
        <v>83</v>
      </c>
      <c r="E53" s="55" t="s">
        <v>88</v>
      </c>
      <c r="F53" s="67" t="str">
        <f t="shared" si="1"/>
        <v>Kolinko Artem UKR</v>
      </c>
      <c r="G53" s="67"/>
    </row>
    <row r="54" spans="1:7" ht="12.75">
      <c r="A54" s="109" t="s">
        <v>70</v>
      </c>
      <c r="B54" s="107">
        <v>409</v>
      </c>
      <c r="C54" s="108" t="s">
        <v>166</v>
      </c>
      <c r="D54" s="110" t="s">
        <v>27</v>
      </c>
      <c r="E54" s="55" t="s">
        <v>88</v>
      </c>
      <c r="F54" s="67" t="str">
        <f t="shared" si="1"/>
        <v>Burian Martin SVK</v>
      </c>
      <c r="G54" s="67"/>
    </row>
    <row r="55" spans="1:7" ht="12.75">
      <c r="A55" s="109" t="s">
        <v>95</v>
      </c>
      <c r="B55" s="107">
        <v>410</v>
      </c>
      <c r="C55" s="108" t="s">
        <v>167</v>
      </c>
      <c r="D55" s="110" t="s">
        <v>26</v>
      </c>
      <c r="E55" s="55" t="s">
        <v>88</v>
      </c>
      <c r="F55" s="67" t="str">
        <f t="shared" si="1"/>
        <v>Bajtek Jan CZE</v>
      </c>
      <c r="G55" s="67"/>
    </row>
    <row r="56" spans="1:7" ht="12.75">
      <c r="A56" s="109" t="s">
        <v>61</v>
      </c>
      <c r="B56" s="107">
        <v>411</v>
      </c>
      <c r="C56" s="108" t="s">
        <v>170</v>
      </c>
      <c r="D56" s="110" t="s">
        <v>27</v>
      </c>
      <c r="E56" s="55" t="s">
        <v>88</v>
      </c>
      <c r="F56" s="67" t="str">
        <f t="shared" si="1"/>
        <v>Klimčo Marián SVK</v>
      </c>
      <c r="G56" s="67"/>
    </row>
    <row r="57" spans="1:7" ht="12.75">
      <c r="A57" s="109" t="s">
        <v>64</v>
      </c>
      <c r="B57" s="107">
        <v>412</v>
      </c>
      <c r="C57" s="108" t="s">
        <v>171</v>
      </c>
      <c r="D57" s="110" t="s">
        <v>26</v>
      </c>
      <c r="E57" s="55" t="s">
        <v>88</v>
      </c>
      <c r="F57" s="67" t="str">
        <f t="shared" si="1"/>
        <v>Schmid Marek CZE</v>
      </c>
      <c r="G57" s="67"/>
    </row>
    <row r="58" spans="1:7" ht="12.75">
      <c r="A58" s="109" t="s">
        <v>67</v>
      </c>
      <c r="B58" s="107">
        <v>413</v>
      </c>
      <c r="C58" s="108" t="s">
        <v>172</v>
      </c>
      <c r="D58" s="110" t="s">
        <v>29</v>
      </c>
      <c r="E58" s="55" t="s">
        <v>88</v>
      </c>
      <c r="F58" s="67" t="str">
        <f t="shared" si="1"/>
        <v>Suha Vivien HUN</v>
      </c>
      <c r="G58" s="67"/>
    </row>
    <row r="59" spans="1:7" ht="12.75">
      <c r="A59" s="109" t="s">
        <v>71</v>
      </c>
      <c r="B59" s="107">
        <v>414</v>
      </c>
      <c r="C59" s="108" t="s">
        <v>173</v>
      </c>
      <c r="D59" s="110" t="s">
        <v>28</v>
      </c>
      <c r="E59" s="55" t="s">
        <v>88</v>
      </c>
      <c r="F59" s="67" t="str">
        <f t="shared" si="1"/>
        <v>Trószyńska Majka  POL</v>
      </c>
      <c r="G59" s="67"/>
    </row>
    <row r="60" spans="1:7" ht="12.75">
      <c r="A60" s="109" t="s">
        <v>96</v>
      </c>
      <c r="B60" s="107">
        <v>415</v>
      </c>
      <c r="C60" s="108" t="s">
        <v>174</v>
      </c>
      <c r="D60" s="110" t="s">
        <v>29</v>
      </c>
      <c r="E60" s="55" t="s">
        <v>88</v>
      </c>
      <c r="F60" s="67" t="str">
        <f t="shared" si="1"/>
        <v>Szabó Alexandra  HUN</v>
      </c>
      <c r="G60" s="67"/>
    </row>
    <row r="61" spans="1:7" ht="12.75">
      <c r="A61" s="109" t="s">
        <v>186</v>
      </c>
      <c r="B61" s="107">
        <v>416</v>
      </c>
      <c r="C61" s="108" t="s">
        <v>175</v>
      </c>
      <c r="D61" s="110" t="s">
        <v>27</v>
      </c>
      <c r="E61" s="55" t="s">
        <v>88</v>
      </c>
      <c r="F61" s="67" t="str">
        <f t="shared" si="1"/>
        <v>Mihová Anna SVK</v>
      </c>
      <c r="G61" s="67"/>
    </row>
    <row r="62" spans="1:7" ht="12.75">
      <c r="A62" s="109" t="s">
        <v>90</v>
      </c>
      <c r="B62" s="107">
        <v>417</v>
      </c>
      <c r="C62" s="108" t="s">
        <v>176</v>
      </c>
      <c r="D62" s="110" t="s">
        <v>29</v>
      </c>
      <c r="E62" s="55" t="s">
        <v>88</v>
      </c>
      <c r="F62" s="67" t="str">
        <f t="shared" si="1"/>
        <v>Lőrincz Gábor HUN</v>
      </c>
      <c r="G62" s="67"/>
    </row>
  </sheetData>
  <sheetProtection/>
  <mergeCells count="9">
    <mergeCell ref="A1:D1"/>
    <mergeCell ref="A2:D2"/>
    <mergeCell ref="A3:D3"/>
    <mergeCell ref="A4:D4"/>
    <mergeCell ref="B31:D31"/>
    <mergeCell ref="B45:D45"/>
    <mergeCell ref="B8:D8"/>
    <mergeCell ref="B17:D17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60" zoomScaleNormal="75" zoomScalePageLayoutView="0" workbookViewId="0" topLeftCell="A7">
      <selection activeCell="F18" sqref="F18"/>
    </sheetView>
  </sheetViews>
  <sheetFormatPr defaultColWidth="9.140625" defaultRowHeight="15"/>
  <cols>
    <col min="1" max="1" width="22.140625" style="10" customWidth="1"/>
    <col min="2" max="8" width="30.7109375" style="0" customWidth="1"/>
    <col min="9" max="9" width="2.421875" style="0" customWidth="1"/>
    <col min="10" max="10" width="9.140625" style="0" hidden="1" customWidth="1"/>
  </cols>
  <sheetData>
    <row r="1" spans="1:8" s="9" customFormat="1" ht="19.5" customHeight="1">
      <c r="A1" s="288" t="s">
        <v>187</v>
      </c>
      <c r="B1" s="289"/>
      <c r="C1" s="289"/>
      <c r="D1" s="289"/>
      <c r="E1" s="289"/>
      <c r="F1" s="289"/>
      <c r="G1" s="289"/>
      <c r="H1" s="290"/>
    </row>
    <row r="2" spans="1:8" s="9" customFormat="1" ht="19.5" customHeight="1">
      <c r="A2" s="291"/>
      <c r="B2" s="292"/>
      <c r="C2" s="292"/>
      <c r="D2" s="292"/>
      <c r="E2" s="292"/>
      <c r="F2" s="292"/>
      <c r="G2" s="292"/>
      <c r="H2" s="293"/>
    </row>
    <row r="3" spans="1:8" s="9" customFormat="1" ht="21.75" customHeight="1" thickBot="1">
      <c r="A3" s="294"/>
      <c r="B3" s="295"/>
      <c r="C3" s="295"/>
      <c r="D3" s="295"/>
      <c r="E3" s="295"/>
      <c r="F3" s="295"/>
      <c r="G3" s="295"/>
      <c r="H3" s="296"/>
    </row>
    <row r="4" spans="1:8" s="9" customFormat="1" ht="19.5" customHeight="1" thickBot="1">
      <c r="A4" s="297" t="s">
        <v>188</v>
      </c>
      <c r="B4" s="298"/>
      <c r="C4" s="298"/>
      <c r="D4" s="298"/>
      <c r="E4" s="298"/>
      <c r="F4" s="298"/>
      <c r="G4" s="298"/>
      <c r="H4" s="299"/>
    </row>
    <row r="5" spans="1:8" s="9" customFormat="1" ht="19.5" customHeight="1" thickBot="1">
      <c r="A5" s="83" t="s">
        <v>49</v>
      </c>
      <c r="B5" s="84" t="s">
        <v>50</v>
      </c>
      <c r="C5" s="83" t="s">
        <v>51</v>
      </c>
      <c r="D5" s="84" t="s">
        <v>52</v>
      </c>
      <c r="E5" s="83" t="s">
        <v>53</v>
      </c>
      <c r="F5" s="84" t="s">
        <v>54</v>
      </c>
      <c r="G5" s="83" t="s">
        <v>55</v>
      </c>
      <c r="H5" s="83" t="s">
        <v>56</v>
      </c>
    </row>
    <row r="6" spans="1:8" ht="19.5" customHeight="1" thickBot="1">
      <c r="A6" s="85">
        <v>0.375</v>
      </c>
      <c r="B6" s="302" t="s">
        <v>48</v>
      </c>
      <c r="C6" s="303"/>
      <c r="D6" s="303"/>
      <c r="E6" s="303"/>
      <c r="F6" s="303"/>
      <c r="G6" s="303"/>
      <c r="H6" s="304"/>
    </row>
    <row r="7" spans="1:8" s="82" customFormat="1" ht="6" customHeight="1" thickBot="1">
      <c r="A7" s="86"/>
      <c r="B7" s="87"/>
      <c r="C7" s="87"/>
      <c r="D7" s="87"/>
      <c r="E7" s="87"/>
      <c r="F7" s="87"/>
      <c r="G7" s="87"/>
      <c r="H7" s="88"/>
    </row>
    <row r="8" spans="1:10" ht="19.5" customHeight="1">
      <c r="A8" s="300">
        <v>0.40972222222222227</v>
      </c>
      <c r="B8" s="133" t="str">
        <f>A39</f>
        <v>101 Cuřínová Kateřina CZE</v>
      </c>
      <c r="C8" s="133" t="str">
        <f>B39</f>
        <v>102 Pokorná Aneta CZE</v>
      </c>
      <c r="D8" s="133" t="str">
        <f>E39</f>
        <v>301 Peška Adam CZE</v>
      </c>
      <c r="E8" s="133" t="str">
        <f>E43</f>
        <v>312 Běhounek Alois CZE</v>
      </c>
      <c r="F8" s="133" t="str">
        <f>F39</f>
        <v>306 Křivánková Kateřina CZE</v>
      </c>
      <c r="G8" s="133" t="str">
        <f>F43</f>
        <v>303 Klohna Boris SVK</v>
      </c>
      <c r="H8" s="134" t="str">
        <f>F45</f>
        <v>310 Shcherbyna Viktoriia UKR</v>
      </c>
      <c r="J8" s="146" t="s">
        <v>200</v>
      </c>
    </row>
    <row r="9" spans="1:10" ht="19.5" customHeight="1" thickBot="1">
      <c r="A9" s="301"/>
      <c r="B9" s="133" t="str">
        <f>A40</f>
        <v>104 Peruško Zoran CRO</v>
      </c>
      <c r="C9" s="133" t="str">
        <f>B40</f>
        <v>103 Oláh Balázs HUN</v>
      </c>
      <c r="D9" s="133" t="str">
        <f>E40</f>
        <v>302 Parrish Karl GBR</v>
      </c>
      <c r="E9" s="133" t="str">
        <f>E44</f>
        <v>307 Berry Matt GBR</v>
      </c>
      <c r="F9" s="133" t="str">
        <f>F40</f>
        <v>304 Johnson Craig GBR</v>
      </c>
      <c r="G9" s="133" t="str">
        <f>F44</f>
        <v>313 Maddison Lee  GBR</v>
      </c>
      <c r="H9" s="134" t="str">
        <f>F46</f>
        <v>305 Bednarek Zbigniew POL</v>
      </c>
      <c r="J9" s="147" t="s">
        <v>201</v>
      </c>
    </row>
    <row r="10" spans="1:10" s="82" customFormat="1" ht="19.5" customHeight="1">
      <c r="A10" s="130" t="s">
        <v>108</v>
      </c>
      <c r="B10" s="135" t="s">
        <v>4</v>
      </c>
      <c r="C10" s="135" t="s">
        <v>4</v>
      </c>
      <c r="D10" s="135" t="s">
        <v>7</v>
      </c>
      <c r="E10" s="135" t="s">
        <v>7</v>
      </c>
      <c r="F10" s="135" t="s">
        <v>7</v>
      </c>
      <c r="G10" s="135" t="s">
        <v>7</v>
      </c>
      <c r="H10" s="136" t="s">
        <v>7</v>
      </c>
      <c r="J10" s="148" t="s">
        <v>202</v>
      </c>
    </row>
    <row r="11" spans="1:10" ht="19.5" customHeight="1" thickBot="1">
      <c r="A11" s="131" t="s">
        <v>58</v>
      </c>
      <c r="B11" s="137" t="str">
        <f>J10</f>
        <v>Herel Lukáš</v>
      </c>
      <c r="C11" s="137" t="str">
        <f>J11</f>
        <v>Šipoš Patrik</v>
      </c>
      <c r="D11" s="137" t="str">
        <f>J12</f>
        <v>Grega Matúš</v>
      </c>
      <c r="E11" s="137" t="str">
        <f>J13</f>
        <v>Fejerčák Jozef</v>
      </c>
      <c r="F11" s="137" t="str">
        <f>J15</f>
        <v>Lenártová Mária</v>
      </c>
      <c r="G11" s="137" t="str">
        <f>J19</f>
        <v>Balcová Vladimíra</v>
      </c>
      <c r="H11" s="138" t="str">
        <f>J20</f>
        <v>Komar Joel (CRO)</v>
      </c>
      <c r="J11" s="148" t="s">
        <v>209</v>
      </c>
    </row>
    <row r="12" spans="1:10" ht="19.5" customHeight="1">
      <c r="A12" s="300">
        <v>0.4513888888888889</v>
      </c>
      <c r="B12" s="133" t="str">
        <f>G39</f>
        <v>401 Andrejčík Samuel SVK</v>
      </c>
      <c r="C12" s="133" t="str">
        <f>G43</f>
        <v>402 Ďurkovič Róbert SVK</v>
      </c>
      <c r="D12" s="133" t="str">
        <f>G47</f>
        <v>403 Balcová Michaela SVK</v>
      </c>
      <c r="E12" s="133" t="str">
        <f>H39</f>
        <v>404 Strehársky Martin SVK</v>
      </c>
      <c r="F12" s="133" t="str">
        <f>H44</f>
        <v>405 Osmanović Melisa CRO</v>
      </c>
      <c r="G12" s="133" t="str">
        <f>H41</f>
        <v>414 Trószyńska Majka  POL</v>
      </c>
      <c r="H12" s="134" t="str">
        <f>H46</f>
        <v>415 Szabó Alexandra  HUN</v>
      </c>
      <c r="J12" s="148" t="s">
        <v>111</v>
      </c>
    </row>
    <row r="13" spans="1:10" ht="19.5" customHeight="1" thickBot="1">
      <c r="A13" s="301"/>
      <c r="B13" s="133" t="str">
        <f>G40</f>
        <v>406 Komar Davor CRO</v>
      </c>
      <c r="C13" s="133" t="str">
        <f>G44</f>
        <v>407 Thompson Harry GBR</v>
      </c>
      <c r="D13" s="133" t="str">
        <f>G48</f>
        <v>408 Kolinko Artem UKR</v>
      </c>
      <c r="E13" s="133" t="str">
        <f>H40</f>
        <v>409 Burian Martin SVK</v>
      </c>
      <c r="F13" s="133" t="str">
        <f>H45</f>
        <v>410 Bajtek Jan CZE</v>
      </c>
      <c r="G13" s="133" t="str">
        <f>H42</f>
        <v>417 Lőrincz Gábor HUN</v>
      </c>
      <c r="H13" s="134" t="str">
        <f>H47</f>
        <v>416 Mihová Anna SVK</v>
      </c>
      <c r="J13" s="148" t="s">
        <v>86</v>
      </c>
    </row>
    <row r="14" spans="1:10" s="82" customFormat="1" ht="19.5" customHeight="1">
      <c r="A14" s="130" t="s">
        <v>108</v>
      </c>
      <c r="B14" s="135" t="s">
        <v>14</v>
      </c>
      <c r="C14" s="135" t="s">
        <v>14</v>
      </c>
      <c r="D14" s="135" t="s">
        <v>14</v>
      </c>
      <c r="E14" s="135" t="s">
        <v>14</v>
      </c>
      <c r="F14" s="135" t="s">
        <v>14</v>
      </c>
      <c r="G14" s="135" t="s">
        <v>14</v>
      </c>
      <c r="H14" s="136" t="s">
        <v>14</v>
      </c>
      <c r="J14" s="148" t="s">
        <v>112</v>
      </c>
    </row>
    <row r="15" spans="1:10" ht="19.5" customHeight="1" thickBot="1">
      <c r="A15" s="89" t="s">
        <v>58</v>
      </c>
      <c r="B15" s="137" t="str">
        <f>J18</f>
        <v>Kondela Ľubomír</v>
      </c>
      <c r="C15" s="137" t="str">
        <f>J17</f>
        <v>Andrejčíková Ľudmila</v>
      </c>
      <c r="D15" s="137" t="str">
        <f>J21</f>
        <v>Křivan Róbert (CZE)</v>
      </c>
      <c r="E15" s="137" t="str">
        <f>J22</f>
        <v>Strakošová (CZE)</v>
      </c>
      <c r="F15" s="137" t="str">
        <f>J14</f>
        <v>Svat Ľubomír</v>
      </c>
      <c r="G15" s="137" t="str">
        <f>J10</f>
        <v>Herel Lukáš</v>
      </c>
      <c r="H15" s="138" t="str">
        <f>J11</f>
        <v>Šipoš Patrik</v>
      </c>
      <c r="J15" s="148" t="s">
        <v>84</v>
      </c>
    </row>
    <row r="16" spans="1:10" ht="19.5" customHeight="1">
      <c r="A16" s="300">
        <v>0.4930555555555556</v>
      </c>
      <c r="B16" s="133" t="str">
        <f>C39</f>
        <v>201 Mezík Róbert  SVK</v>
      </c>
      <c r="C16" s="133" t="str">
        <f>C43</f>
        <v>202 Kurilák Rastislav SVK</v>
      </c>
      <c r="D16" s="133" t="str">
        <f>D39</f>
        <v>207 Minarech Peter SVK</v>
      </c>
      <c r="E16" s="133" t="str">
        <f>D43</f>
        <v>208 Opát Martin SVK</v>
      </c>
      <c r="F16" s="133" t="str">
        <f>D45</f>
        <v>213 Nagy Vivien HUN</v>
      </c>
      <c r="G16" s="133" t="str">
        <f>B41</f>
        <v>105 Benčat Martin SVK</v>
      </c>
      <c r="H16" s="134" t="str">
        <f>A39</f>
        <v>101 Cuřínová Kateřina CZE</v>
      </c>
      <c r="J16" s="148" t="s">
        <v>203</v>
      </c>
    </row>
    <row r="17" spans="1:10" ht="19.5" customHeight="1" thickBot="1">
      <c r="A17" s="301"/>
      <c r="B17" s="133" t="str">
        <f>C40</f>
        <v>204 Jiřina Kreibichová CZE</v>
      </c>
      <c r="C17" s="133" t="str">
        <f>C44</f>
        <v>203 Kořínek Michal CZE</v>
      </c>
      <c r="D17" s="133" t="str">
        <f>D40</f>
        <v>211 Kudláčová Kristína SVK</v>
      </c>
      <c r="E17" s="133" t="str">
        <f>D44</f>
        <v>209 Novota Peter SVK</v>
      </c>
      <c r="F17" s="133" t="str">
        <f>D46</f>
        <v>205 Clowes James GBR</v>
      </c>
      <c r="G17" s="133" t="str">
        <f>B42</f>
        <v>106 Lamach Wojciech POL</v>
      </c>
      <c r="H17" s="134" t="str">
        <f>A41</f>
        <v>107 Langauer Katinka HUN</v>
      </c>
      <c r="J17" s="148" t="s">
        <v>204</v>
      </c>
    </row>
    <row r="18" spans="1:10" s="82" customFormat="1" ht="19.5" customHeight="1">
      <c r="A18" s="130" t="s">
        <v>108</v>
      </c>
      <c r="B18" s="135" t="s">
        <v>5</v>
      </c>
      <c r="C18" s="135" t="s">
        <v>5</v>
      </c>
      <c r="D18" s="135" t="s">
        <v>5</v>
      </c>
      <c r="E18" s="135" t="s">
        <v>5</v>
      </c>
      <c r="F18" s="135" t="s">
        <v>5</v>
      </c>
      <c r="G18" s="135" t="s">
        <v>4</v>
      </c>
      <c r="H18" s="136" t="s">
        <v>4</v>
      </c>
      <c r="J18" s="148" t="s">
        <v>205</v>
      </c>
    </row>
    <row r="19" spans="1:10" ht="19.5" customHeight="1" thickBot="1">
      <c r="A19" s="89" t="s">
        <v>58</v>
      </c>
      <c r="B19" s="139" t="str">
        <f>J12</f>
        <v>Grega Matúš</v>
      </c>
      <c r="C19" s="139" t="str">
        <f>J13</f>
        <v>Fejerčák Jozef</v>
      </c>
      <c r="D19" s="139" t="str">
        <f>J15</f>
        <v>Lenártová Mária</v>
      </c>
      <c r="E19" s="139" t="str">
        <f>J17</f>
        <v>Andrejčíková Ľudmila</v>
      </c>
      <c r="F19" s="139" t="str">
        <f>J18</f>
        <v>Kondela Ľubomír</v>
      </c>
      <c r="G19" s="139" t="str">
        <f>J19</f>
        <v>Balcová Vladimíra</v>
      </c>
      <c r="H19" s="140" t="str">
        <f>J20</f>
        <v>Komar Joel (CRO)</v>
      </c>
      <c r="J19" s="148" t="s">
        <v>85</v>
      </c>
    </row>
    <row r="20" spans="1:10" ht="19.5" customHeight="1" thickBot="1">
      <c r="A20" s="85" t="s">
        <v>106</v>
      </c>
      <c r="B20" s="303" t="s">
        <v>57</v>
      </c>
      <c r="C20" s="303"/>
      <c r="D20" s="303"/>
      <c r="E20" s="303"/>
      <c r="F20" s="303"/>
      <c r="G20" s="303"/>
      <c r="H20" s="304"/>
      <c r="J20" s="149" t="s">
        <v>206</v>
      </c>
    </row>
    <row r="21" spans="1:10" ht="6" customHeight="1" thickBot="1">
      <c r="A21" s="132"/>
      <c r="B21" s="141"/>
      <c r="C21" s="141"/>
      <c r="D21" s="141"/>
      <c r="E21" s="141"/>
      <c r="F21" s="141"/>
      <c r="G21" s="141"/>
      <c r="H21" s="142"/>
      <c r="J21" s="148" t="s">
        <v>207</v>
      </c>
    </row>
    <row r="22" spans="1:10" ht="19.5" customHeight="1">
      <c r="A22" s="300">
        <v>0.5625</v>
      </c>
      <c r="B22" s="133" t="str">
        <f>E39</f>
        <v>301 Peška Adam CZE</v>
      </c>
      <c r="C22" s="133" t="str">
        <f>E43</f>
        <v>312 Běhounek Alois CZE</v>
      </c>
      <c r="D22" s="133" t="str">
        <f>F39</f>
        <v>306 Křivánková Kateřina CZE</v>
      </c>
      <c r="E22" s="133" t="str">
        <f>F43</f>
        <v>303 Klohna Boris SVK</v>
      </c>
      <c r="F22" s="133" t="str">
        <f>F44</f>
        <v>313 Maddison Lee  GBR</v>
      </c>
      <c r="G22" s="133" t="str">
        <f>B39</f>
        <v>102 Pokorná Aneta CZE</v>
      </c>
      <c r="H22" s="134" t="str">
        <f>B40</f>
        <v>103 Oláh Balázs HUN</v>
      </c>
      <c r="J22" s="148" t="s">
        <v>210</v>
      </c>
    </row>
    <row r="23" spans="1:8" ht="19.5" customHeight="1" thickBot="1">
      <c r="A23" s="301"/>
      <c r="B23" s="133" t="str">
        <f>E41</f>
        <v>308 Nagy András HUN</v>
      </c>
      <c r="C23" s="133" t="str">
        <f>E45</f>
        <v>311 Abramov Daniel HUN</v>
      </c>
      <c r="D23" s="133" t="str">
        <f>F41</f>
        <v>309 Murguly Elemér HUN</v>
      </c>
      <c r="E23" s="133" t="str">
        <f>F45</f>
        <v>310 Shcherbyna Viktoriia UKR</v>
      </c>
      <c r="F23" s="133" t="str">
        <f>F46</f>
        <v>305 Bednarek Zbigniew POL</v>
      </c>
      <c r="G23" s="133" t="str">
        <f>B41</f>
        <v>105 Benčat Martin SVK</v>
      </c>
      <c r="H23" s="134" t="str">
        <f>B42</f>
        <v>106 Lamach Wojciech POL</v>
      </c>
    </row>
    <row r="24" spans="1:8" s="82" customFormat="1" ht="19.5" customHeight="1">
      <c r="A24" s="130" t="s">
        <v>108</v>
      </c>
      <c r="B24" s="135" t="s">
        <v>7</v>
      </c>
      <c r="C24" s="135" t="s">
        <v>7</v>
      </c>
      <c r="D24" s="135" t="s">
        <v>7</v>
      </c>
      <c r="E24" s="135" t="s">
        <v>7</v>
      </c>
      <c r="F24" s="135" t="s">
        <v>7</v>
      </c>
      <c r="G24" s="135" t="s">
        <v>4</v>
      </c>
      <c r="H24" s="136" t="s">
        <v>4</v>
      </c>
    </row>
    <row r="25" spans="1:8" ht="19.5" customHeight="1" thickBot="1">
      <c r="A25" s="89" t="s">
        <v>58</v>
      </c>
      <c r="B25" s="137" t="str">
        <f>J10</f>
        <v>Herel Lukáš</v>
      </c>
      <c r="C25" s="137" t="str">
        <f>J11</f>
        <v>Šipoš Patrik</v>
      </c>
      <c r="D25" s="137" t="str">
        <f>J12</f>
        <v>Grega Matúš</v>
      </c>
      <c r="E25" s="137" t="str">
        <f>J21</f>
        <v>Křivan Róbert (CZE)</v>
      </c>
      <c r="F25" s="137" t="str">
        <f>J22</f>
        <v>Strakošová (CZE)</v>
      </c>
      <c r="G25" s="137" t="str">
        <f>J13</f>
        <v>Fejerčák Jozef</v>
      </c>
      <c r="H25" s="138" t="str">
        <f>J15</f>
        <v>Lenártová Mária</v>
      </c>
    </row>
    <row r="26" spans="1:8" ht="19.5" customHeight="1">
      <c r="A26" s="300">
        <v>0.6041666666666666</v>
      </c>
      <c r="B26" s="133" t="str">
        <f>G39</f>
        <v>401 Andrejčík Samuel SVK</v>
      </c>
      <c r="C26" s="133" t="str">
        <f>G43</f>
        <v>402 Ďurkovič Róbert SVK</v>
      </c>
      <c r="D26" s="133" t="str">
        <f>G47</f>
        <v>403 Balcová Michaela SVK</v>
      </c>
      <c r="E26" s="133" t="str">
        <f>H39</f>
        <v>404 Strehársky Martin SVK</v>
      </c>
      <c r="F26" s="133" t="str">
        <f>H44</f>
        <v>405 Osmanović Melisa CRO</v>
      </c>
      <c r="G26" s="133" t="str">
        <f>H40</f>
        <v>409 Burian Martin SVK</v>
      </c>
      <c r="H26" s="134" t="str">
        <f>H45</f>
        <v>410 Bajtek Jan CZE</v>
      </c>
    </row>
    <row r="27" spans="1:8" ht="19.5" customHeight="1" thickBot="1">
      <c r="A27" s="301"/>
      <c r="B27" s="133" t="str">
        <f>G41</f>
        <v>411 Klimčo Marián SVK</v>
      </c>
      <c r="C27" s="133" t="str">
        <f>G45</f>
        <v>412 Schmid Marek CZE</v>
      </c>
      <c r="D27" s="133" t="str">
        <f>G49</f>
        <v>413 Suha Vivien HUN</v>
      </c>
      <c r="E27" s="133" t="str">
        <f>H41</f>
        <v>414 Trószyńska Majka  POL</v>
      </c>
      <c r="F27" s="133" t="str">
        <f>H46</f>
        <v>415 Szabó Alexandra  HUN</v>
      </c>
      <c r="G27" s="133" t="str">
        <f>H42</f>
        <v>417 Lőrincz Gábor HUN</v>
      </c>
      <c r="H27" s="134" t="str">
        <f>H47</f>
        <v>416 Mihová Anna SVK</v>
      </c>
    </row>
    <row r="28" spans="1:8" s="82" customFormat="1" ht="19.5" customHeight="1">
      <c r="A28" s="130" t="s">
        <v>108</v>
      </c>
      <c r="B28" s="135" t="s">
        <v>14</v>
      </c>
      <c r="C28" s="135" t="s">
        <v>14</v>
      </c>
      <c r="D28" s="135" t="s">
        <v>14</v>
      </c>
      <c r="E28" s="135" t="s">
        <v>14</v>
      </c>
      <c r="F28" s="135" t="s">
        <v>14</v>
      </c>
      <c r="G28" s="135" t="s">
        <v>14</v>
      </c>
      <c r="H28" s="136" t="s">
        <v>14</v>
      </c>
    </row>
    <row r="29" spans="1:8" ht="19.5" customHeight="1" thickBot="1">
      <c r="A29" s="89" t="s">
        <v>58</v>
      </c>
      <c r="B29" s="137" t="str">
        <f>J18</f>
        <v>Kondela Ľubomír</v>
      </c>
      <c r="C29" s="137" t="str">
        <f>J20</f>
        <v>Komar Joel (CRO)</v>
      </c>
      <c r="D29" s="137" t="str">
        <f>J17</f>
        <v>Andrejčíková Ľudmila</v>
      </c>
      <c r="E29" s="137" t="str">
        <f>J19</f>
        <v>Balcová Vladimíra</v>
      </c>
      <c r="F29" s="137" t="str">
        <f>J21</f>
        <v>Křivan Róbert (CZE)</v>
      </c>
      <c r="G29" s="137" t="str">
        <f>J22</f>
        <v>Strakošová (CZE)</v>
      </c>
      <c r="H29" s="138" t="str">
        <f>J14</f>
        <v>Svat Ľubomír</v>
      </c>
    </row>
    <row r="30" spans="1:8" ht="19.5" customHeight="1">
      <c r="A30" s="300">
        <v>0.6458333333333334</v>
      </c>
      <c r="B30" s="133" t="str">
        <f>C39</f>
        <v>201 Mezík Róbert  SVK</v>
      </c>
      <c r="C30" s="133" t="str">
        <f>C43</f>
        <v>202 Kurilák Rastislav SVK</v>
      </c>
      <c r="D30" s="133" t="str">
        <f>D40</f>
        <v>211 Kudláčová Kristína SVK</v>
      </c>
      <c r="E30" s="133" t="str">
        <f>D43</f>
        <v>208 Opát Martin SVK</v>
      </c>
      <c r="F30" s="133" t="str">
        <f>D44</f>
        <v>209 Novota Peter SVK</v>
      </c>
      <c r="G30" s="133"/>
      <c r="H30" s="134"/>
    </row>
    <row r="31" spans="1:8" ht="19.5" customHeight="1" thickBot="1">
      <c r="A31" s="301"/>
      <c r="B31" s="133" t="str">
        <f>C41</f>
        <v>212 Kalános Róbert  HUN</v>
      </c>
      <c r="C31" s="133" t="str">
        <f>C45</f>
        <v>206 Stasiak Rafał POL</v>
      </c>
      <c r="D31" s="133" t="str">
        <f>D41</f>
        <v>210 Třísková Pavla CZE</v>
      </c>
      <c r="E31" s="133" t="str">
        <f>D45</f>
        <v>213 Nagy Vivien HUN</v>
      </c>
      <c r="F31" s="133" t="str">
        <f>D46</f>
        <v>205 Clowes James GBR</v>
      </c>
      <c r="G31" s="133"/>
      <c r="H31" s="134"/>
    </row>
    <row r="32" spans="1:8" s="82" customFormat="1" ht="19.5" customHeight="1">
      <c r="A32" s="130" t="s">
        <v>108</v>
      </c>
      <c r="B32" s="135" t="s">
        <v>5</v>
      </c>
      <c r="C32" s="135" t="s">
        <v>5</v>
      </c>
      <c r="D32" s="135" t="s">
        <v>5</v>
      </c>
      <c r="E32" s="135" t="s">
        <v>5</v>
      </c>
      <c r="F32" s="135" t="s">
        <v>5</v>
      </c>
      <c r="G32" s="135"/>
      <c r="H32" s="136"/>
    </row>
    <row r="33" spans="1:8" ht="19.5" customHeight="1" thickBot="1">
      <c r="A33" s="90" t="s">
        <v>58</v>
      </c>
      <c r="B33" s="143" t="str">
        <f>J10</f>
        <v>Herel Lukáš</v>
      </c>
      <c r="C33" s="143" t="str">
        <f>J11</f>
        <v>Šipoš Patrik</v>
      </c>
      <c r="D33" s="143" t="str">
        <f>J12</f>
        <v>Grega Matúš</v>
      </c>
      <c r="E33" s="143" t="str">
        <f>J13</f>
        <v>Fejerčák Jozef</v>
      </c>
      <c r="F33" s="143" t="str">
        <f>J15</f>
        <v>Lenártová Mária</v>
      </c>
      <c r="G33" s="143"/>
      <c r="H33" s="144"/>
    </row>
    <row r="34" spans="1:8" ht="19.5" customHeight="1" thickBot="1">
      <c r="A34" s="91">
        <v>0.6875</v>
      </c>
      <c r="B34" s="305" t="s">
        <v>192</v>
      </c>
      <c r="C34" s="306"/>
      <c r="D34" s="306"/>
      <c r="E34" s="306"/>
      <c r="F34" s="306"/>
      <c r="G34" s="306"/>
      <c r="H34" s="307"/>
    </row>
    <row r="35" spans="1:8" s="53" customFormat="1" ht="16.5" thickBot="1">
      <c r="A35" s="52"/>
      <c r="B35" s="52"/>
      <c r="C35" s="52"/>
      <c r="D35" s="52"/>
      <c r="E35" s="52"/>
      <c r="F35" s="52"/>
      <c r="G35" s="52"/>
      <c r="H35" s="52"/>
    </row>
    <row r="36" spans="1:8" s="92" customFormat="1" ht="45" customHeight="1" thickBot="1">
      <c r="A36" s="310" t="s">
        <v>215</v>
      </c>
      <c r="B36" s="310"/>
      <c r="C36" s="310"/>
      <c r="D36" s="310"/>
      <c r="E36" s="310"/>
      <c r="F36" s="310"/>
      <c r="G36" s="310"/>
      <c r="H36" s="310"/>
    </row>
    <row r="37" spans="1:8" s="93" customFormat="1" ht="45" customHeight="1" thickBot="1">
      <c r="A37" s="309" t="s">
        <v>4</v>
      </c>
      <c r="B37" s="309"/>
      <c r="C37" s="308" t="s">
        <v>5</v>
      </c>
      <c r="D37" s="308"/>
      <c r="E37" s="309" t="s">
        <v>7</v>
      </c>
      <c r="F37" s="309"/>
      <c r="G37" s="308" t="s">
        <v>14</v>
      </c>
      <c r="H37" s="308"/>
    </row>
    <row r="38" spans="1:8" s="93" customFormat="1" ht="45" customHeight="1">
      <c r="A38" s="94" t="s">
        <v>23</v>
      </c>
      <c r="B38" s="94" t="s">
        <v>24</v>
      </c>
      <c r="C38" s="95" t="s">
        <v>23</v>
      </c>
      <c r="D38" s="94" t="s">
        <v>25</v>
      </c>
      <c r="E38" s="95" t="s">
        <v>23</v>
      </c>
      <c r="F38" s="94" t="s">
        <v>25</v>
      </c>
      <c r="G38" s="96" t="s">
        <v>23</v>
      </c>
      <c r="H38" s="94" t="s">
        <v>73</v>
      </c>
    </row>
    <row r="39" spans="1:8" s="93" customFormat="1" ht="45" customHeight="1">
      <c r="A39" s="97" t="str">
        <f>'BC1'!A12&amp;" "&amp;'BC1'!B12</f>
        <v>101 Cuřínová Kateřina CZE</v>
      </c>
      <c r="B39" s="98" t="str">
        <f>'BC1'!A18&amp;" "&amp;'BC1'!B18</f>
        <v>102 Pokorná Aneta CZE</v>
      </c>
      <c r="C39" s="98" t="str">
        <f>'BC2'!A11&amp;" "&amp;'BC2'!B11</f>
        <v>201 Mezík Róbert  SVK</v>
      </c>
      <c r="D39" s="97" t="str">
        <f>'BC2'!A23&amp;" "&amp;'BC2'!B23</f>
        <v>207 Minarech Peter SVK</v>
      </c>
      <c r="E39" s="98" t="str">
        <f>'BC3'!A11&amp;" "&amp;'BC3'!B11</f>
        <v>301 Peška Adam CZE</v>
      </c>
      <c r="F39" s="97" t="str">
        <f>'BC3'!A17&amp;" "&amp;'BC3'!B17</f>
        <v>306 Křivánková Kateřina CZE</v>
      </c>
      <c r="G39" s="97" t="str">
        <f>'BC4'!A11&amp;" "&amp;'BC4'!B11</f>
        <v>401 Andrejčík Samuel SVK</v>
      </c>
      <c r="H39" s="97" t="str">
        <f>'BC4'!A29&amp;" "&amp;'BC4'!B29</f>
        <v>404 Strehársky Martin SVK</v>
      </c>
    </row>
    <row r="40" spans="1:8" s="93" customFormat="1" ht="45" customHeight="1">
      <c r="A40" s="97" t="str">
        <f>'BC1'!A13&amp;" "&amp;'BC1'!B13</f>
        <v>104 Peruško Zoran CRO</v>
      </c>
      <c r="B40" s="98" t="str">
        <f>'BC1'!A19&amp;" "&amp;'BC1'!B19</f>
        <v>103 Oláh Balázs HUN</v>
      </c>
      <c r="C40" s="98" t="str">
        <f>'BC2'!A12&amp;" "&amp;'BC2'!B12</f>
        <v>204 Jiřina Kreibichová CZE</v>
      </c>
      <c r="D40" s="97" t="str">
        <f>'BC2'!A24&amp;" "&amp;'BC2'!B24</f>
        <v>211 Kudláčová Kristína SVK</v>
      </c>
      <c r="E40" s="98" t="str">
        <f>'BC3'!A12&amp;" "&amp;'BC3'!B12</f>
        <v>302 Parrish Karl GBR</v>
      </c>
      <c r="F40" s="97" t="str">
        <f>'BC3'!A18&amp;" "&amp;'BC3'!B18</f>
        <v>304 Johnson Craig GBR</v>
      </c>
      <c r="G40" s="97" t="str">
        <f>'BC4'!A12&amp;" "&amp;'BC4'!B12</f>
        <v>406 Komar Davor CRO</v>
      </c>
      <c r="H40" s="97" t="str">
        <f>'BC4'!A30&amp;" "&amp;'BC4'!B30</f>
        <v>409 Burian Martin SVK</v>
      </c>
    </row>
    <row r="41" spans="1:8" s="93" customFormat="1" ht="45" customHeight="1">
      <c r="A41" s="97" t="str">
        <f>'BC1'!A14&amp;" "&amp;'BC1'!B14</f>
        <v>107 Langauer Katinka HUN</v>
      </c>
      <c r="B41" s="98" t="str">
        <f>'BC1'!A20&amp;" "&amp;'BC1'!B20</f>
        <v>105 Benčat Martin SVK</v>
      </c>
      <c r="C41" s="98" t="str">
        <f>'BC2'!A13&amp;" "&amp;'BC2'!B13</f>
        <v>212 Kalános Róbert  HUN</v>
      </c>
      <c r="D41" s="97" t="str">
        <f>'BC2'!A25&amp;" "&amp;'BC2'!B25</f>
        <v>210 Třísková Pavla CZE</v>
      </c>
      <c r="E41" s="98" t="str">
        <f>'BC3'!A13&amp;" "&amp;'BC3'!B13</f>
        <v>308 Nagy András HUN</v>
      </c>
      <c r="F41" s="97" t="str">
        <f>'BC3'!A19&amp;" "&amp;'BC3'!B19</f>
        <v>309 Murguly Elemér HUN</v>
      </c>
      <c r="G41" s="97" t="str">
        <f>'BC4'!A13&amp;" "&amp;'BC4'!B13</f>
        <v>411 Klimčo Marián SVK</v>
      </c>
      <c r="H41" s="97" t="str">
        <f>'BC4'!A31&amp;" "&amp;'BC4'!B31</f>
        <v>414 Trószyńska Majka  POL</v>
      </c>
    </row>
    <row r="42" spans="1:8" s="93" customFormat="1" ht="45" customHeight="1" thickBot="1">
      <c r="A42" s="105"/>
      <c r="B42" s="100" t="str">
        <f>'BC1'!A21&amp;" "&amp;'BC1'!B21</f>
        <v>106 Lamach Wojciech POL</v>
      </c>
      <c r="C42" s="101" t="s">
        <v>24</v>
      </c>
      <c r="D42" s="99" t="s">
        <v>73</v>
      </c>
      <c r="E42" s="101" t="s">
        <v>24</v>
      </c>
      <c r="F42" s="99" t="s">
        <v>73</v>
      </c>
      <c r="G42" s="99" t="s">
        <v>24</v>
      </c>
      <c r="H42" s="97" t="str">
        <f>'BC4'!A32&amp;" "&amp;'BC4'!B32</f>
        <v>417 Lőrincz Gábor HUN</v>
      </c>
    </row>
    <row r="43" spans="1:8" s="93" customFormat="1" ht="45" customHeight="1">
      <c r="A43" s="105"/>
      <c r="B43" s="102"/>
      <c r="C43" s="98" t="str">
        <f>'BC2'!A17&amp;" "&amp;'BC2'!B17</f>
        <v>202 Kurilák Rastislav SVK</v>
      </c>
      <c r="D43" s="97" t="str">
        <f>'BC2'!A29&amp;" "&amp;'BC2'!B29</f>
        <v>208 Opát Martin SVK</v>
      </c>
      <c r="E43" s="98" t="str">
        <f>'BC3'!A23&amp;" "&amp;'BC3'!B23</f>
        <v>312 Běhounek Alois CZE</v>
      </c>
      <c r="F43" s="97" t="str">
        <f>'BC3'!A29&amp;" "&amp;'BC3'!B29</f>
        <v>303 Klohna Boris SVK</v>
      </c>
      <c r="G43" s="97" t="str">
        <f>'BC4'!A17&amp;" "&amp;'BC4'!B17</f>
        <v>402 Ďurkovič Róbert SVK</v>
      </c>
      <c r="H43" s="99" t="s">
        <v>107</v>
      </c>
    </row>
    <row r="44" spans="1:8" s="93" customFormat="1" ht="45" customHeight="1">
      <c r="A44" s="106"/>
      <c r="B44" s="102"/>
      <c r="C44" s="98" t="str">
        <f>'BC2'!A18&amp;" "&amp;'BC2'!B18</f>
        <v>203 Kořínek Michal CZE</v>
      </c>
      <c r="D44" s="97" t="str">
        <f>'BC2'!A30&amp;" "&amp;'BC2'!B30</f>
        <v>209 Novota Peter SVK</v>
      </c>
      <c r="E44" s="98" t="str">
        <f>'BC3'!A24&amp;" "&amp;'BC3'!B24</f>
        <v>307 Berry Matt GBR</v>
      </c>
      <c r="F44" s="97" t="str">
        <f>'BC3'!A30&amp;" "&amp;'BC3'!B30</f>
        <v>313 Maddison Lee  GBR</v>
      </c>
      <c r="G44" s="97" t="str">
        <f>'BC4'!A18&amp;" "&amp;'BC4'!B18</f>
        <v>407 Thompson Harry GBR</v>
      </c>
      <c r="H44" s="97" t="str">
        <f>'BC4'!A36&amp;" "&amp;'BC4'!B36</f>
        <v>405 Osmanović Melisa CRO</v>
      </c>
    </row>
    <row r="45" spans="1:8" s="93" customFormat="1" ht="45" customHeight="1" thickBot="1">
      <c r="A45" s="106"/>
      <c r="B45" s="102"/>
      <c r="C45" s="100" t="str">
        <f>'BC2'!A19&amp;" "&amp;'BC2'!B19</f>
        <v>206 Stasiak Rafał POL</v>
      </c>
      <c r="D45" s="97" t="str">
        <f>'BC2'!A31&amp;" "&amp;'BC2'!B31</f>
        <v>213 Nagy Vivien HUN</v>
      </c>
      <c r="E45" s="100" t="str">
        <f>'BC3'!A25&amp;" "&amp;'BC3'!B25</f>
        <v>311 Abramov Daniel HUN</v>
      </c>
      <c r="F45" s="97" t="str">
        <f>'BC3'!A31&amp;" "&amp;'BC3'!B31</f>
        <v>310 Shcherbyna Viktoriia UKR</v>
      </c>
      <c r="G45" s="97" t="str">
        <f>'BC4'!A19&amp;" "&amp;'BC4'!B19</f>
        <v>412 Schmid Marek CZE</v>
      </c>
      <c r="H45" s="97" t="str">
        <f>'BC4'!A37&amp;" "&amp;'BC4'!B37</f>
        <v>410 Bajtek Jan CZE</v>
      </c>
    </row>
    <row r="46" spans="1:8" s="93" customFormat="1" ht="45" customHeight="1" thickBot="1">
      <c r="A46" s="106"/>
      <c r="B46" s="102"/>
      <c r="C46" s="103"/>
      <c r="D46" s="104" t="str">
        <f>'BC2'!A32&amp;" "&amp;'BC2'!B32</f>
        <v>205 Clowes James GBR</v>
      </c>
      <c r="E46" s="103"/>
      <c r="F46" s="104" t="str">
        <f>'BC3'!A32&amp;" "&amp;'BC3'!B32</f>
        <v>305 Bednarek Zbigniew POL</v>
      </c>
      <c r="G46" s="99" t="s">
        <v>25</v>
      </c>
      <c r="H46" s="97" t="str">
        <f>'BC4'!A38&amp;" "&amp;'BC4'!B38</f>
        <v>415 Szabó Alexandra  HUN</v>
      </c>
    </row>
    <row r="47" spans="1:8" s="93" customFormat="1" ht="45" customHeight="1" thickBot="1">
      <c r="A47" s="106"/>
      <c r="B47" s="102"/>
      <c r="C47" s="103"/>
      <c r="D47" s="103"/>
      <c r="E47" s="103"/>
      <c r="F47" s="103"/>
      <c r="G47" s="97" t="str">
        <f>'BC4'!A23&amp;" "&amp;'BC4'!B23</f>
        <v>403 Balcová Michaela SVK</v>
      </c>
      <c r="H47" s="104" t="str">
        <f>'BC4'!A39&amp;" "&amp;'BC4'!B39</f>
        <v>416 Mihová Anna SVK</v>
      </c>
    </row>
    <row r="48" spans="1:7" s="93" customFormat="1" ht="45" customHeight="1">
      <c r="A48" s="59"/>
      <c r="B48" s="102"/>
      <c r="C48" s="103"/>
      <c r="D48" s="103"/>
      <c r="E48" s="103"/>
      <c r="F48" s="103"/>
      <c r="G48" s="97" t="str">
        <f>'BC4'!A24&amp;" "&amp;'BC4'!B24</f>
        <v>408 Kolinko Artem UKR</v>
      </c>
    </row>
    <row r="49" spans="1:7" s="93" customFormat="1" ht="45" customHeight="1" thickBot="1">
      <c r="A49" s="59"/>
      <c r="B49" s="102"/>
      <c r="C49" s="103"/>
      <c r="D49" s="103"/>
      <c r="E49" s="103"/>
      <c r="F49" s="103"/>
      <c r="G49" s="104" t="str">
        <f>'BC4'!A25&amp;" "&amp;'BC4'!B25</f>
        <v>413 Suha Vivien HUN</v>
      </c>
    </row>
    <row r="50" spans="1:7" s="93" customFormat="1" ht="45" customHeight="1">
      <c r="A50" s="59"/>
      <c r="B50" s="102"/>
      <c r="C50" s="103"/>
      <c r="D50" s="103"/>
      <c r="E50" s="103"/>
      <c r="F50" s="103"/>
      <c r="G50" s="103"/>
    </row>
    <row r="51" spans="1:7" s="93" customFormat="1" ht="45" customHeight="1">
      <c r="A51" s="59"/>
      <c r="B51" s="59"/>
      <c r="C51" s="102"/>
      <c r="D51" s="102"/>
      <c r="E51" s="103"/>
      <c r="F51" s="103"/>
      <c r="G51" s="103"/>
    </row>
    <row r="52" spans="1:8" s="59" customFormat="1" ht="19.5" customHeight="1">
      <c r="A52" s="13"/>
      <c r="H52" s="93"/>
    </row>
    <row r="53" s="59" customFormat="1" ht="19.5" customHeight="1">
      <c r="A53" s="13"/>
    </row>
    <row r="54" s="59" customFormat="1" ht="19.5" customHeight="1">
      <c r="A54" s="13"/>
    </row>
    <row r="55" spans="1:2" s="59" customFormat="1" ht="19.5" customHeight="1">
      <c r="A55" s="11"/>
      <c r="B55"/>
    </row>
    <row r="56" spans="1:8" ht="15">
      <c r="A56" s="11"/>
      <c r="C56" s="56"/>
      <c r="D56" s="56"/>
      <c r="E56" s="56"/>
      <c r="G56" s="56"/>
      <c r="H56" s="59"/>
    </row>
    <row r="57" spans="1:8" ht="15">
      <c r="A57" s="11"/>
      <c r="H57" s="56"/>
    </row>
    <row r="58" ht="15">
      <c r="A58" s="12"/>
    </row>
    <row r="59" ht="15">
      <c r="A59" s="12"/>
    </row>
    <row r="60" ht="15">
      <c r="A60" s="12"/>
    </row>
    <row r="61" ht="15">
      <c r="A61" s="12"/>
    </row>
  </sheetData>
  <sheetProtection/>
  <mergeCells count="16">
    <mergeCell ref="B34:H34"/>
    <mergeCell ref="C37:D37"/>
    <mergeCell ref="E37:F37"/>
    <mergeCell ref="G37:H37"/>
    <mergeCell ref="A37:B37"/>
    <mergeCell ref="A36:H36"/>
    <mergeCell ref="A1:H3"/>
    <mergeCell ref="A4:H4"/>
    <mergeCell ref="A30:A31"/>
    <mergeCell ref="A26:A27"/>
    <mergeCell ref="A22:A23"/>
    <mergeCell ref="A16:A17"/>
    <mergeCell ref="A12:A13"/>
    <mergeCell ref="A8:A9"/>
    <mergeCell ref="B6:H6"/>
    <mergeCell ref="B20:H20"/>
  </mergeCells>
  <printOptions/>
  <pageMargins left="0.25" right="0.25" top="0.75" bottom="0.75" header="0.3" footer="0.3"/>
  <pageSetup fitToHeight="0" fitToWidth="1" horizontalDpi="600" verticalDpi="600" orientation="landscape" paperSize="9" scale="60" r:id="rId2"/>
  <rowBreaks count="1" manualBreakCount="1">
    <brk id="34" max="255" man="1"/>
  </rowBreaks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="60" zoomScaleNormal="75" zoomScalePageLayoutView="0" workbookViewId="0" topLeftCell="A9">
      <selection activeCell="D22" sqref="D22"/>
    </sheetView>
  </sheetViews>
  <sheetFormatPr defaultColWidth="9.140625" defaultRowHeight="15"/>
  <cols>
    <col min="1" max="1" width="22.28125" style="10" customWidth="1"/>
    <col min="2" max="8" width="30.7109375" style="0" customWidth="1"/>
    <col min="9" max="9" width="2.140625" style="0" customWidth="1"/>
    <col min="10" max="10" width="9.140625" style="0" hidden="1" customWidth="1"/>
  </cols>
  <sheetData>
    <row r="1" spans="1:8" s="9" customFormat="1" ht="19.5" customHeight="1">
      <c r="A1" s="288" t="s">
        <v>187</v>
      </c>
      <c r="B1" s="289"/>
      <c r="C1" s="289"/>
      <c r="D1" s="289"/>
      <c r="E1" s="289"/>
      <c r="F1" s="289"/>
      <c r="G1" s="289"/>
      <c r="H1" s="290"/>
    </row>
    <row r="2" spans="1:8" s="9" customFormat="1" ht="19.5" customHeight="1">
      <c r="A2" s="291"/>
      <c r="B2" s="292"/>
      <c r="C2" s="292"/>
      <c r="D2" s="292"/>
      <c r="E2" s="292"/>
      <c r="F2" s="292"/>
      <c r="G2" s="292"/>
      <c r="H2" s="293"/>
    </row>
    <row r="3" spans="1:8" s="9" customFormat="1" ht="21.75" customHeight="1" thickBot="1">
      <c r="A3" s="294"/>
      <c r="B3" s="295"/>
      <c r="C3" s="295"/>
      <c r="D3" s="295"/>
      <c r="E3" s="295"/>
      <c r="F3" s="295"/>
      <c r="G3" s="295"/>
      <c r="H3" s="296"/>
    </row>
    <row r="4" spans="1:8" s="9" customFormat="1" ht="19.5" customHeight="1" thickBot="1">
      <c r="A4" s="297" t="s">
        <v>194</v>
      </c>
      <c r="B4" s="298"/>
      <c r="C4" s="298"/>
      <c r="D4" s="298"/>
      <c r="E4" s="298"/>
      <c r="F4" s="298"/>
      <c r="G4" s="298"/>
      <c r="H4" s="299"/>
    </row>
    <row r="5" spans="1:8" s="9" customFormat="1" ht="19.5" customHeight="1" thickBot="1">
      <c r="A5" s="83" t="s">
        <v>49</v>
      </c>
      <c r="B5" s="84" t="s">
        <v>50</v>
      </c>
      <c r="C5" s="83" t="s">
        <v>51</v>
      </c>
      <c r="D5" s="84" t="s">
        <v>52</v>
      </c>
      <c r="E5" s="83" t="s">
        <v>53</v>
      </c>
      <c r="F5" s="84" t="s">
        <v>54</v>
      </c>
      <c r="G5" s="83" t="s">
        <v>55</v>
      </c>
      <c r="H5" s="83" t="s">
        <v>56</v>
      </c>
    </row>
    <row r="6" spans="1:8" s="82" customFormat="1" ht="6" customHeight="1" thickBot="1">
      <c r="A6" s="86"/>
      <c r="B6" s="87"/>
      <c r="C6" s="87"/>
      <c r="D6" s="87"/>
      <c r="E6" s="87"/>
      <c r="F6" s="87"/>
      <c r="G6" s="87"/>
      <c r="H6" s="88"/>
    </row>
    <row r="7" spans="1:10" ht="19.5" customHeight="1">
      <c r="A7" s="300">
        <v>0.3958333333333333</v>
      </c>
      <c r="B7" s="133" t="str">
        <f>A36</f>
        <v>104 Peruško Zoran CRO</v>
      </c>
      <c r="C7" s="133"/>
      <c r="D7" s="133" t="str">
        <f>E36</f>
        <v>302 Parrish Karl GBR</v>
      </c>
      <c r="E7" s="133" t="str">
        <f>E40</f>
        <v>307 Berry Matt GBR</v>
      </c>
      <c r="F7" s="133" t="str">
        <f>F36</f>
        <v>304 Johnson Craig GBR</v>
      </c>
      <c r="G7" s="133" t="str">
        <f>F40</f>
        <v>313 Maddison Lee  GBR</v>
      </c>
      <c r="H7" s="134" t="str">
        <f>F39</f>
        <v>303 Klohna Boris SVK</v>
      </c>
      <c r="J7" s="146" t="s">
        <v>200</v>
      </c>
    </row>
    <row r="8" spans="1:10" ht="19.5" customHeight="1" thickBot="1">
      <c r="A8" s="301"/>
      <c r="B8" s="133" t="str">
        <f>A37</f>
        <v>107 Langauer Katinka HUN</v>
      </c>
      <c r="C8" s="133"/>
      <c r="D8" s="133" t="str">
        <f>E37</f>
        <v>308 Nagy András HUN</v>
      </c>
      <c r="E8" s="133" t="str">
        <f>E41</f>
        <v>311 Abramov Daniel HUN</v>
      </c>
      <c r="F8" s="133" t="str">
        <f>F37</f>
        <v>309 Murguly Elemér HUN</v>
      </c>
      <c r="G8" s="133" t="str">
        <f>F41</f>
        <v>310 Shcherbyna Viktoriia UKR</v>
      </c>
      <c r="H8" s="134" t="str">
        <f>F42</f>
        <v>305 Bednarek Zbigniew POL</v>
      </c>
      <c r="J8" s="147" t="s">
        <v>201</v>
      </c>
    </row>
    <row r="9" spans="1:10" s="82" customFormat="1" ht="19.5" customHeight="1">
      <c r="A9" s="130" t="s">
        <v>108</v>
      </c>
      <c r="B9" s="135" t="s">
        <v>4</v>
      </c>
      <c r="C9" s="135"/>
      <c r="D9" s="135" t="s">
        <v>7</v>
      </c>
      <c r="E9" s="135" t="s">
        <v>7</v>
      </c>
      <c r="F9" s="135" t="s">
        <v>7</v>
      </c>
      <c r="G9" s="135" t="s">
        <v>7</v>
      </c>
      <c r="H9" s="136" t="s">
        <v>7</v>
      </c>
      <c r="J9" s="148" t="s">
        <v>202</v>
      </c>
    </row>
    <row r="10" spans="1:10" ht="19.5" customHeight="1" thickBot="1">
      <c r="A10" s="131" t="s">
        <v>58</v>
      </c>
      <c r="B10" s="137" t="str">
        <f>J16</f>
        <v>Andrejčíková Ľudmila</v>
      </c>
      <c r="C10" s="137"/>
      <c r="D10" s="137" t="str">
        <f>J18</f>
        <v>Balcová Vladimíra</v>
      </c>
      <c r="E10" s="137" t="str">
        <f>J19</f>
        <v>Komar Joel (CRO)</v>
      </c>
      <c r="F10" s="137" t="str">
        <f>J20</f>
        <v>Křivan Róbert (CZE)</v>
      </c>
      <c r="G10" s="137" t="str">
        <f>J21</f>
        <v>Strakošová (CZE)</v>
      </c>
      <c r="H10" s="138" t="str">
        <f>J9</f>
        <v>Herel Lukáš</v>
      </c>
      <c r="J10" s="148" t="s">
        <v>209</v>
      </c>
    </row>
    <row r="11" spans="1:10" ht="19.5" customHeight="1">
      <c r="A11" s="300">
        <v>0.4375</v>
      </c>
      <c r="B11" s="133" t="str">
        <f>G36</f>
        <v>406 Komar Davor CRO</v>
      </c>
      <c r="C11" s="133" t="str">
        <f>G40</f>
        <v>407 Thompson Harry GBR</v>
      </c>
      <c r="D11" s="133" t="str">
        <f>G44</f>
        <v>408 Kolinko Artem UKR</v>
      </c>
      <c r="E11" s="133" t="str">
        <f>H36</f>
        <v>409 Burian Martin SVK</v>
      </c>
      <c r="F11" s="133" t="str">
        <f>H41</f>
        <v>410 Bajtek Jan CZE</v>
      </c>
      <c r="G11" s="133" t="str">
        <f>H35</f>
        <v>404 Strehársky Martin SVK</v>
      </c>
      <c r="H11" s="134" t="str">
        <f>H40</f>
        <v>405 Osmanović Melisa CRO</v>
      </c>
      <c r="J11" s="148" t="s">
        <v>111</v>
      </c>
    </row>
    <row r="12" spans="1:10" ht="19.5" customHeight="1" thickBot="1">
      <c r="A12" s="301"/>
      <c r="B12" s="133" t="str">
        <f>G37</f>
        <v>411 Klimčo Marián SVK</v>
      </c>
      <c r="C12" s="133" t="str">
        <f>G41</f>
        <v>412 Schmid Marek CZE</v>
      </c>
      <c r="D12" s="133" t="str">
        <f>G45</f>
        <v>413 Suha Vivien HUN</v>
      </c>
      <c r="E12" s="133" t="str">
        <f>H37</f>
        <v>414 Trószyńska Majka  POL</v>
      </c>
      <c r="F12" s="133" t="str">
        <f>H42</f>
        <v>415 Szabó Alexandra  HUN</v>
      </c>
      <c r="G12" s="133" t="str">
        <f>H38</f>
        <v>417 Lőrincz Gábor HUN</v>
      </c>
      <c r="H12" s="134" t="str">
        <f>H43</f>
        <v>416 Mihová Anna SVK</v>
      </c>
      <c r="J12" s="148" t="s">
        <v>86</v>
      </c>
    </row>
    <row r="13" spans="1:10" s="82" customFormat="1" ht="19.5" customHeight="1">
      <c r="A13" s="130" t="s">
        <v>108</v>
      </c>
      <c r="B13" s="135" t="s">
        <v>14</v>
      </c>
      <c r="C13" s="135" t="s">
        <v>14</v>
      </c>
      <c r="D13" s="135" t="s">
        <v>14</v>
      </c>
      <c r="E13" s="135" t="s">
        <v>14</v>
      </c>
      <c r="F13" s="135" t="s">
        <v>14</v>
      </c>
      <c r="G13" s="135" t="s">
        <v>14</v>
      </c>
      <c r="H13" s="136" t="s">
        <v>14</v>
      </c>
      <c r="J13" s="148" t="s">
        <v>112</v>
      </c>
    </row>
    <row r="14" spans="1:10" ht="19.5" customHeight="1" thickBot="1">
      <c r="A14" s="89" t="s">
        <v>58</v>
      </c>
      <c r="B14" s="137" t="str">
        <f>J17</f>
        <v>Kondela Ľubomír</v>
      </c>
      <c r="C14" s="137" t="str">
        <f>J10</f>
        <v>Šipoš Patrik</v>
      </c>
      <c r="D14" s="137" t="str">
        <f>J11</f>
        <v>Grega Matúš</v>
      </c>
      <c r="E14" s="137" t="str">
        <f>J12</f>
        <v>Fejerčák Jozef</v>
      </c>
      <c r="F14" s="137" t="str">
        <f>J13</f>
        <v>Svat Ľubomír</v>
      </c>
      <c r="G14" s="137" t="str">
        <f>J14</f>
        <v>Lenártová Mária</v>
      </c>
      <c r="H14" s="138" t="str">
        <f>J16</f>
        <v>Andrejčíková Ľudmila</v>
      </c>
      <c r="J14" s="148" t="s">
        <v>84</v>
      </c>
    </row>
    <row r="15" spans="1:10" ht="19.5" customHeight="1">
      <c r="A15" s="300">
        <v>0.4791666666666667</v>
      </c>
      <c r="B15" s="133" t="str">
        <f>C36</f>
        <v>204 Jiřina Kreibichová CZE</v>
      </c>
      <c r="C15" s="133" t="str">
        <f>C40</f>
        <v>203 Kořínek Michal CZE</v>
      </c>
      <c r="D15" s="133" t="str">
        <f>D35</f>
        <v>207 Minarech Peter SVK</v>
      </c>
      <c r="E15" s="133" t="str">
        <f>D40</f>
        <v>209 Novota Peter SVK</v>
      </c>
      <c r="F15" s="133" t="str">
        <f>D39</f>
        <v>208 Opát Martin SVK</v>
      </c>
      <c r="G15" s="133" t="str">
        <f>B35</f>
        <v>102 Pokorná Aneta CZE</v>
      </c>
      <c r="H15" s="134" t="str">
        <f>B36</f>
        <v>103 Oláh Balázs HUN</v>
      </c>
      <c r="J15" s="148" t="s">
        <v>211</v>
      </c>
    </row>
    <row r="16" spans="1:10" ht="19.5" customHeight="1" thickBot="1">
      <c r="A16" s="301"/>
      <c r="B16" s="133" t="str">
        <f>C37</f>
        <v>212 Kalános Róbert  HUN</v>
      </c>
      <c r="C16" s="133" t="str">
        <f>C41</f>
        <v>206 Stasiak Rafał POL</v>
      </c>
      <c r="D16" s="133" t="str">
        <f>D37</f>
        <v>210 Třísková Pavla CZE</v>
      </c>
      <c r="E16" s="133" t="str">
        <f>D41</f>
        <v>213 Nagy Vivien HUN</v>
      </c>
      <c r="F16" s="133" t="str">
        <f>D42</f>
        <v>205 Clowes James GBR</v>
      </c>
      <c r="G16" s="133" t="str">
        <f>B38</f>
        <v>106 Lamach Wojciech POL</v>
      </c>
      <c r="H16" s="134" t="str">
        <f>B37</f>
        <v>105 Benčat Martin SVK</v>
      </c>
      <c r="J16" s="148" t="s">
        <v>204</v>
      </c>
    </row>
    <row r="17" spans="1:10" s="82" customFormat="1" ht="19.5" customHeight="1">
      <c r="A17" s="130" t="s">
        <v>108</v>
      </c>
      <c r="B17" s="135" t="s">
        <v>5</v>
      </c>
      <c r="C17" s="135" t="s">
        <v>5</v>
      </c>
      <c r="D17" s="135" t="s">
        <v>5</v>
      </c>
      <c r="E17" s="135" t="s">
        <v>5</v>
      </c>
      <c r="F17" s="135" t="s">
        <v>5</v>
      </c>
      <c r="G17" s="135" t="s">
        <v>4</v>
      </c>
      <c r="H17" s="136" t="s">
        <v>4</v>
      </c>
      <c r="J17" s="148" t="s">
        <v>205</v>
      </c>
    </row>
    <row r="18" spans="1:10" ht="19.5" customHeight="1" thickBot="1">
      <c r="A18" s="89" t="s">
        <v>58</v>
      </c>
      <c r="B18" s="139" t="str">
        <f>J17</f>
        <v>Kondela Ľubomír</v>
      </c>
      <c r="C18" s="139" t="str">
        <f>J18</f>
        <v>Balcová Vladimíra</v>
      </c>
      <c r="D18" s="139" t="str">
        <f>J19</f>
        <v>Komar Joel (CRO)</v>
      </c>
      <c r="E18" s="139" t="str">
        <f>J20</f>
        <v>Křivan Róbert (CZE)</v>
      </c>
      <c r="F18" s="139" t="str">
        <f>J21</f>
        <v>Strakošová (CZE)</v>
      </c>
      <c r="G18" s="139" t="str">
        <f>J9</f>
        <v>Herel Lukáš</v>
      </c>
      <c r="H18" s="140" t="str">
        <f>J10</f>
        <v>Šipoš Patrik</v>
      </c>
      <c r="J18" s="148" t="s">
        <v>85</v>
      </c>
    </row>
    <row r="19" spans="1:10" ht="19.5" customHeight="1" thickBot="1">
      <c r="A19" s="127" t="s">
        <v>106</v>
      </c>
      <c r="B19" s="311" t="s">
        <v>57</v>
      </c>
      <c r="C19" s="311"/>
      <c r="D19" s="311"/>
      <c r="E19" s="311"/>
      <c r="F19" s="311"/>
      <c r="G19" s="311"/>
      <c r="H19" s="312"/>
      <c r="J19" s="149" t="s">
        <v>206</v>
      </c>
    </row>
    <row r="20" spans="1:10" ht="19.5" customHeight="1" thickBot="1">
      <c r="A20" s="145">
        <v>0.5625</v>
      </c>
      <c r="B20" s="303" t="s">
        <v>195</v>
      </c>
      <c r="C20" s="303"/>
      <c r="D20" s="303"/>
      <c r="E20" s="303"/>
      <c r="F20" s="303"/>
      <c r="G20" s="303"/>
      <c r="H20" s="304"/>
      <c r="J20" s="148" t="s">
        <v>207</v>
      </c>
    </row>
    <row r="21" spans="1:10" ht="6" customHeight="1" thickBot="1">
      <c r="A21" s="132"/>
      <c r="B21" s="141"/>
      <c r="C21" s="141"/>
      <c r="D21" s="141"/>
      <c r="E21" s="141"/>
      <c r="F21" s="141"/>
      <c r="G21" s="141"/>
      <c r="H21" s="142"/>
      <c r="J21" s="148" t="s">
        <v>210</v>
      </c>
    </row>
    <row r="22" spans="1:8" s="170" customFormat="1" ht="34.5" customHeight="1">
      <c r="A22" s="313">
        <v>0.5625</v>
      </c>
      <c r="B22" s="168" t="str">
        <f>'BC3 final'!A18</f>
        <v>1. A Peška Adam CZE</v>
      </c>
      <c r="C22" s="168" t="str">
        <f>'BC3 final'!A30</f>
        <v>1. D Maddison Lee  GBR</v>
      </c>
      <c r="D22" s="168" t="str">
        <f>'BC3 final'!A42</f>
        <v>2. A Parrish Karl GBR</v>
      </c>
      <c r="E22" s="168" t="str">
        <f>'BC3 final'!A54</f>
        <v>2. C Berry Matt GBR</v>
      </c>
      <c r="F22" s="168" t="str">
        <f>'BC1 final'!U21</f>
        <v>1. A Cuřínová Kateřina CZE</v>
      </c>
      <c r="G22" s="168" t="str">
        <f>'BC1 final'!U45</f>
        <v>1. B Lamach Wojciech POL</v>
      </c>
      <c r="H22" s="169" t="str">
        <f>'BC2 final'!A18</f>
        <v>1. A Mezík Róbert  SVK</v>
      </c>
    </row>
    <row r="23" spans="1:8" s="170" customFormat="1" ht="34.5" customHeight="1" thickBot="1">
      <c r="A23" s="314"/>
      <c r="B23" s="168" t="str">
        <f>'BC3 final'!A24</f>
        <v>2. D Bednarek Zbigniew POL</v>
      </c>
      <c r="C23" s="168" t="str">
        <f>'BC3 final'!A36</f>
        <v>2. B Johnson Craig GBR</v>
      </c>
      <c r="D23" s="168" t="str">
        <f>'BC3 final'!A48</f>
        <v>1. C Běhounek Alois CZE</v>
      </c>
      <c r="E23" s="168" t="str">
        <f>'BC3 final'!A60</f>
        <v>1. B Murguly Elemér HUN</v>
      </c>
      <c r="F23" s="168" t="str">
        <f>'BC1 final'!U33</f>
        <v>2. B Pokorná Aneta CZE</v>
      </c>
      <c r="G23" s="168" t="str">
        <f>'BC1 final'!U57</f>
        <v>2. A Langauer Katinka HUN</v>
      </c>
      <c r="H23" s="169" t="str">
        <f>'BC2 final'!A24</f>
        <v>2. D Novota Peter SVK</v>
      </c>
    </row>
    <row r="24" spans="1:8" s="82" customFormat="1" ht="19.5" customHeight="1">
      <c r="A24" s="130" t="s">
        <v>108</v>
      </c>
      <c r="B24" s="135" t="s">
        <v>7</v>
      </c>
      <c r="C24" s="135" t="s">
        <v>7</v>
      </c>
      <c r="D24" s="135" t="s">
        <v>7</v>
      </c>
      <c r="E24" s="135" t="s">
        <v>7</v>
      </c>
      <c r="F24" s="135" t="s">
        <v>4</v>
      </c>
      <c r="G24" s="135" t="s">
        <v>4</v>
      </c>
      <c r="H24" s="136" t="s">
        <v>5</v>
      </c>
    </row>
    <row r="25" spans="1:8" ht="19.5" customHeight="1" thickBot="1">
      <c r="A25" s="89" t="s">
        <v>58</v>
      </c>
      <c r="B25" s="137" t="str">
        <f>J10</f>
        <v>Šipoš Patrik</v>
      </c>
      <c r="C25" s="137" t="str">
        <f>J11</f>
        <v>Grega Matúš</v>
      </c>
      <c r="D25" s="137" t="str">
        <f>J12</f>
        <v>Fejerčák Jozef</v>
      </c>
      <c r="E25" s="137" t="str">
        <f>J13</f>
        <v>Svat Ľubomír</v>
      </c>
      <c r="F25" s="137" t="str">
        <f>J14</f>
        <v>Lenártová Mária</v>
      </c>
      <c r="G25" s="137" t="str">
        <f>J15</f>
        <v>Uhrová Katarína</v>
      </c>
      <c r="H25" s="138" t="str">
        <f>J16</f>
        <v>Andrejčíková Ľudmila</v>
      </c>
    </row>
    <row r="26" spans="1:8" s="170" customFormat="1" ht="34.5" customHeight="1">
      <c r="A26" s="313">
        <v>0.6041666666666666</v>
      </c>
      <c r="B26" s="168" t="str">
        <f>'BC2 final'!A30</f>
        <v>1. C Minarech Peter SVK</v>
      </c>
      <c r="C26" s="168" t="str">
        <f>'BC2 final'!A42</f>
        <v>2. A Kalános Róbert  HUN</v>
      </c>
      <c r="D26" s="168" t="str">
        <f>'BC2 final'!A54</f>
        <v>2. C Kudláčová Kristína SVK</v>
      </c>
      <c r="E26" s="168" t="str">
        <f>'BC4 final'!A18</f>
        <v>1. A Komar Davor CRO</v>
      </c>
      <c r="F26" s="168" t="str">
        <f>'BC4 final'!A30</f>
        <v>1. D Strehársky Martin SVK</v>
      </c>
      <c r="G26" s="168" t="str">
        <f>'BC4 final'!A42</f>
        <v>1. E Bajtek Jan CZE</v>
      </c>
      <c r="H26" s="169" t="str">
        <f>'BC4 final'!A54</f>
        <v>2nd best score 2 Andrejčík Samuel SVK</v>
      </c>
    </row>
    <row r="27" spans="1:8" s="170" customFormat="1" ht="34.5" customHeight="1" thickBot="1">
      <c r="A27" s="314"/>
      <c r="B27" s="168" t="str">
        <f>'BC2 final'!A36</f>
        <v>2. B Kurilák Rastislav SVK</v>
      </c>
      <c r="C27" s="168" t="str">
        <f>'BC2 final'!A48</f>
        <v>1. D Clowes James GBR</v>
      </c>
      <c r="D27" s="168" t="str">
        <f>'BC2 final'!A60</f>
        <v>1. B Kořínek Michal CZE</v>
      </c>
      <c r="E27" s="168" t="str">
        <f>'BC4 final'!A24</f>
        <v>2nd best score 3 Burian Martin SVK</v>
      </c>
      <c r="F27" s="168" t="str">
        <f>'BC4 final'!A36</f>
        <v>2nd best score 1 Balcová Michaela SVK</v>
      </c>
      <c r="G27" s="168" t="str">
        <f>'BC4 final'!A48</f>
        <v>1. C Kolinko Artem UKR</v>
      </c>
      <c r="H27" s="169" t="str">
        <f>'BC4 final'!A60</f>
        <v>1. B Thompson Harry GBR</v>
      </c>
    </row>
    <row r="28" spans="1:8" s="82" customFormat="1" ht="19.5" customHeight="1">
      <c r="A28" s="130" t="s">
        <v>108</v>
      </c>
      <c r="B28" s="135" t="s">
        <v>5</v>
      </c>
      <c r="C28" s="135" t="s">
        <v>5</v>
      </c>
      <c r="D28" s="135" t="s">
        <v>5</v>
      </c>
      <c r="E28" s="135" t="s">
        <v>14</v>
      </c>
      <c r="F28" s="135" t="s">
        <v>14</v>
      </c>
      <c r="G28" s="135" t="s">
        <v>14</v>
      </c>
      <c r="H28" s="136" t="s">
        <v>14</v>
      </c>
    </row>
    <row r="29" spans="1:8" ht="19.5" customHeight="1" thickBot="1">
      <c r="A29" s="89" t="s">
        <v>58</v>
      </c>
      <c r="B29" s="137" t="str">
        <f>J15</f>
        <v>Uhrová Katarína</v>
      </c>
      <c r="C29" s="137" t="str">
        <f>J17</f>
        <v>Kondela Ľubomír</v>
      </c>
      <c r="D29" s="137" t="str">
        <f>J18</f>
        <v>Balcová Vladimíra</v>
      </c>
      <c r="E29" s="137" t="str">
        <f>J19</f>
        <v>Komar Joel (CRO)</v>
      </c>
      <c r="F29" s="137" t="str">
        <f>J20</f>
        <v>Křivan Róbert (CZE)</v>
      </c>
      <c r="G29" s="137" t="str">
        <f>J21</f>
        <v>Strakošová (CZE)</v>
      </c>
      <c r="H29" s="138" t="str">
        <f>J9</f>
        <v>Herel Lukáš</v>
      </c>
    </row>
    <row r="30" spans="1:8" ht="19.5" customHeight="1" thickBot="1">
      <c r="A30" s="91">
        <v>0.6875</v>
      </c>
      <c r="B30" s="305" t="s">
        <v>193</v>
      </c>
      <c r="C30" s="306"/>
      <c r="D30" s="306"/>
      <c r="E30" s="306"/>
      <c r="F30" s="306"/>
      <c r="G30" s="306"/>
      <c r="H30" s="307"/>
    </row>
    <row r="31" spans="1:8" s="53" customFormat="1" ht="15.75">
      <c r="A31" s="52"/>
      <c r="B31" s="52"/>
      <c r="C31" s="52"/>
      <c r="D31" s="52"/>
      <c r="E31" s="52"/>
      <c r="F31" s="52"/>
      <c r="G31" s="52"/>
      <c r="H31" s="52"/>
    </row>
    <row r="32" spans="1:8" s="92" customFormat="1" ht="45" customHeight="1" hidden="1" thickBot="1">
      <c r="A32" s="310" t="s">
        <v>117</v>
      </c>
      <c r="B32" s="310"/>
      <c r="C32" s="310"/>
      <c r="D32" s="310"/>
      <c r="E32" s="310"/>
      <c r="F32" s="310"/>
      <c r="G32" s="310"/>
      <c r="H32" s="310"/>
    </row>
    <row r="33" spans="1:8" s="93" customFormat="1" ht="45" customHeight="1" hidden="1" thickBot="1">
      <c r="A33" s="309" t="s">
        <v>4</v>
      </c>
      <c r="B33" s="309"/>
      <c r="C33" s="308" t="s">
        <v>5</v>
      </c>
      <c r="D33" s="308"/>
      <c r="E33" s="309" t="s">
        <v>7</v>
      </c>
      <c r="F33" s="309"/>
      <c r="G33" s="308" t="s">
        <v>14</v>
      </c>
      <c r="H33" s="308"/>
    </row>
    <row r="34" spans="1:8" s="93" customFormat="1" ht="45" customHeight="1" hidden="1">
      <c r="A34" s="94" t="s">
        <v>23</v>
      </c>
      <c r="B34" s="94" t="s">
        <v>24</v>
      </c>
      <c r="C34" s="95" t="s">
        <v>23</v>
      </c>
      <c r="D34" s="94" t="s">
        <v>25</v>
      </c>
      <c r="E34" s="95" t="s">
        <v>23</v>
      </c>
      <c r="F34" s="94" t="s">
        <v>25</v>
      </c>
      <c r="G34" s="96" t="s">
        <v>23</v>
      </c>
      <c r="H34" s="94" t="s">
        <v>73</v>
      </c>
    </row>
    <row r="35" spans="1:8" s="93" customFormat="1" ht="45" customHeight="1" hidden="1">
      <c r="A35" s="97" t="str">
        <f>'BC1'!A12&amp;" "&amp;'BC1'!B12</f>
        <v>101 Cuřínová Kateřina CZE</v>
      </c>
      <c r="B35" s="98" t="str">
        <f>'BC1'!A18&amp;" "&amp;'BC1'!B18</f>
        <v>102 Pokorná Aneta CZE</v>
      </c>
      <c r="C35" s="98" t="str">
        <f>'BC2'!A11&amp;" "&amp;'BC2'!B11</f>
        <v>201 Mezík Róbert  SVK</v>
      </c>
      <c r="D35" s="97" t="str">
        <f>'BC2'!A23&amp;" "&amp;'BC2'!B23</f>
        <v>207 Minarech Peter SVK</v>
      </c>
      <c r="E35" s="98" t="str">
        <f>'BC3'!A11&amp;" "&amp;'BC3'!B11</f>
        <v>301 Peška Adam CZE</v>
      </c>
      <c r="F35" s="97" t="str">
        <f>'BC3'!A17&amp;" "&amp;'BC3'!B17</f>
        <v>306 Křivánková Kateřina CZE</v>
      </c>
      <c r="G35" s="97" t="str">
        <f>'BC4'!A11&amp;" "&amp;'BC4'!B11</f>
        <v>401 Andrejčík Samuel SVK</v>
      </c>
      <c r="H35" s="97" t="str">
        <f>'BC4'!A29&amp;" "&amp;'BC4'!B29</f>
        <v>404 Strehársky Martin SVK</v>
      </c>
    </row>
    <row r="36" spans="1:8" s="93" customFormat="1" ht="45" customHeight="1" hidden="1">
      <c r="A36" s="97" t="str">
        <f>'BC1'!A13&amp;" "&amp;'BC1'!B13</f>
        <v>104 Peruško Zoran CRO</v>
      </c>
      <c r="B36" s="98" t="str">
        <f>'BC1'!A19&amp;" "&amp;'BC1'!B19</f>
        <v>103 Oláh Balázs HUN</v>
      </c>
      <c r="C36" s="98" t="str">
        <f>'BC2'!A12&amp;" "&amp;'BC2'!B12</f>
        <v>204 Jiřina Kreibichová CZE</v>
      </c>
      <c r="D36" s="97" t="str">
        <f>'BC2'!A24&amp;" "&amp;'BC2'!B24</f>
        <v>211 Kudláčová Kristína SVK</v>
      </c>
      <c r="E36" s="98" t="str">
        <f>'BC3'!A12&amp;" "&amp;'BC3'!B12</f>
        <v>302 Parrish Karl GBR</v>
      </c>
      <c r="F36" s="97" t="str">
        <f>'BC3'!A18&amp;" "&amp;'BC3'!B18</f>
        <v>304 Johnson Craig GBR</v>
      </c>
      <c r="G36" s="97" t="str">
        <f>'BC4'!A12&amp;" "&amp;'BC4'!B12</f>
        <v>406 Komar Davor CRO</v>
      </c>
      <c r="H36" s="97" t="str">
        <f>'BC4'!A30&amp;" "&amp;'BC4'!B30</f>
        <v>409 Burian Martin SVK</v>
      </c>
    </row>
    <row r="37" spans="1:8" s="93" customFormat="1" ht="45" customHeight="1" hidden="1">
      <c r="A37" s="97" t="str">
        <f>'BC1'!A14&amp;" "&amp;'BC1'!B14</f>
        <v>107 Langauer Katinka HUN</v>
      </c>
      <c r="B37" s="98" t="str">
        <f>'BC1'!A20&amp;" "&amp;'BC1'!B20</f>
        <v>105 Benčat Martin SVK</v>
      </c>
      <c r="C37" s="98" t="str">
        <f>'BC2'!A13&amp;" "&amp;'BC2'!B13</f>
        <v>212 Kalános Róbert  HUN</v>
      </c>
      <c r="D37" s="97" t="str">
        <f>'BC2'!A25&amp;" "&amp;'BC2'!B25</f>
        <v>210 Třísková Pavla CZE</v>
      </c>
      <c r="E37" s="98" t="str">
        <f>'BC3'!A13&amp;" "&amp;'BC3'!B13</f>
        <v>308 Nagy András HUN</v>
      </c>
      <c r="F37" s="97" t="str">
        <f>'BC3'!A19&amp;" "&amp;'BC3'!B19</f>
        <v>309 Murguly Elemér HUN</v>
      </c>
      <c r="G37" s="97" t="str">
        <f>'BC4'!A13&amp;" "&amp;'BC4'!B13</f>
        <v>411 Klimčo Marián SVK</v>
      </c>
      <c r="H37" s="97" t="str">
        <f>'BC4'!A31&amp;" "&amp;'BC4'!B31</f>
        <v>414 Trószyńska Majka  POL</v>
      </c>
    </row>
    <row r="38" spans="1:8" s="93" customFormat="1" ht="45" customHeight="1" hidden="1" thickBot="1">
      <c r="A38" s="105"/>
      <c r="B38" s="100" t="str">
        <f>'BC1'!A21&amp;" "&amp;'BC1'!B21</f>
        <v>106 Lamach Wojciech POL</v>
      </c>
      <c r="C38" s="101" t="s">
        <v>24</v>
      </c>
      <c r="D38" s="99" t="s">
        <v>73</v>
      </c>
      <c r="E38" s="101" t="s">
        <v>24</v>
      </c>
      <c r="F38" s="99" t="s">
        <v>73</v>
      </c>
      <c r="G38" s="99" t="s">
        <v>24</v>
      </c>
      <c r="H38" s="97" t="str">
        <f>'BC4'!A32&amp;" "&amp;'BC4'!B32</f>
        <v>417 Lőrincz Gábor HUN</v>
      </c>
    </row>
    <row r="39" spans="1:8" s="93" customFormat="1" ht="45" customHeight="1" hidden="1">
      <c r="A39" s="105"/>
      <c r="B39" s="102"/>
      <c r="C39" s="98" t="str">
        <f>'BC2'!A17&amp;" "&amp;'BC2'!B17</f>
        <v>202 Kurilák Rastislav SVK</v>
      </c>
      <c r="D39" s="97" t="str">
        <f>'BC2'!A29&amp;" "&amp;'BC2'!B29</f>
        <v>208 Opát Martin SVK</v>
      </c>
      <c r="E39" s="98" t="str">
        <f>'BC3'!A23&amp;" "&amp;'BC3'!B23</f>
        <v>312 Běhounek Alois CZE</v>
      </c>
      <c r="F39" s="97" t="str">
        <f>'BC3'!A29&amp;" "&amp;'BC3'!B29</f>
        <v>303 Klohna Boris SVK</v>
      </c>
      <c r="G39" s="97" t="str">
        <f>'BC4'!A17&amp;" "&amp;'BC4'!B17</f>
        <v>402 Ďurkovič Róbert SVK</v>
      </c>
      <c r="H39" s="99" t="s">
        <v>107</v>
      </c>
    </row>
    <row r="40" spans="1:8" s="93" customFormat="1" ht="45" customHeight="1" hidden="1">
      <c r="A40" s="106"/>
      <c r="B40" s="102"/>
      <c r="C40" s="98" t="str">
        <f>'BC2'!A18&amp;" "&amp;'BC2'!B18</f>
        <v>203 Kořínek Michal CZE</v>
      </c>
      <c r="D40" s="97" t="str">
        <f>'BC2'!A30&amp;" "&amp;'BC2'!B30</f>
        <v>209 Novota Peter SVK</v>
      </c>
      <c r="E40" s="98" t="str">
        <f>'BC3'!A24&amp;" "&amp;'BC3'!B24</f>
        <v>307 Berry Matt GBR</v>
      </c>
      <c r="F40" s="97" t="str">
        <f>'BC3'!A30&amp;" "&amp;'BC3'!B30</f>
        <v>313 Maddison Lee  GBR</v>
      </c>
      <c r="G40" s="97" t="str">
        <f>'BC4'!A18&amp;" "&amp;'BC4'!B18</f>
        <v>407 Thompson Harry GBR</v>
      </c>
      <c r="H40" s="97" t="str">
        <f>'BC4'!A36&amp;" "&amp;'BC4'!B36</f>
        <v>405 Osmanović Melisa CRO</v>
      </c>
    </row>
    <row r="41" spans="1:8" s="93" customFormat="1" ht="45" customHeight="1" hidden="1" thickBot="1">
      <c r="A41" s="106"/>
      <c r="B41" s="102"/>
      <c r="C41" s="100" t="str">
        <f>'BC2'!A19&amp;" "&amp;'BC2'!B19</f>
        <v>206 Stasiak Rafał POL</v>
      </c>
      <c r="D41" s="97" t="str">
        <f>'BC2'!A31&amp;" "&amp;'BC2'!B31</f>
        <v>213 Nagy Vivien HUN</v>
      </c>
      <c r="E41" s="100" t="str">
        <f>'BC3'!A25&amp;" "&amp;'BC3'!B25</f>
        <v>311 Abramov Daniel HUN</v>
      </c>
      <c r="F41" s="97" t="str">
        <f>'BC3'!A31&amp;" "&amp;'BC3'!B31</f>
        <v>310 Shcherbyna Viktoriia UKR</v>
      </c>
      <c r="G41" s="97" t="str">
        <f>'BC4'!A19&amp;" "&amp;'BC4'!B19</f>
        <v>412 Schmid Marek CZE</v>
      </c>
      <c r="H41" s="97" t="str">
        <f>'BC4'!A37&amp;" "&amp;'BC4'!B37</f>
        <v>410 Bajtek Jan CZE</v>
      </c>
    </row>
    <row r="42" spans="1:8" s="93" customFormat="1" ht="45" customHeight="1" hidden="1" thickBot="1">
      <c r="A42" s="106"/>
      <c r="B42" s="102"/>
      <c r="C42" s="103"/>
      <c r="D42" s="104" t="str">
        <f>'BC2'!A32&amp;" "&amp;'BC2'!B32</f>
        <v>205 Clowes James GBR</v>
      </c>
      <c r="E42" s="103"/>
      <c r="F42" s="104" t="str">
        <f>'BC3'!A32&amp;" "&amp;'BC3'!B32</f>
        <v>305 Bednarek Zbigniew POL</v>
      </c>
      <c r="G42" s="99" t="s">
        <v>25</v>
      </c>
      <c r="H42" s="97" t="str">
        <f>'BC4'!A38&amp;" "&amp;'BC4'!B38</f>
        <v>415 Szabó Alexandra  HUN</v>
      </c>
    </row>
    <row r="43" spans="1:8" s="93" customFormat="1" ht="45" customHeight="1" hidden="1" thickBot="1">
      <c r="A43" s="106"/>
      <c r="B43" s="102"/>
      <c r="C43" s="103"/>
      <c r="D43" s="103"/>
      <c r="E43" s="103"/>
      <c r="F43" s="103"/>
      <c r="G43" s="97" t="str">
        <f>'BC4'!A23&amp;" "&amp;'BC4'!B23</f>
        <v>403 Balcová Michaela SVK</v>
      </c>
      <c r="H43" s="104" t="str">
        <f>'BC4'!A39&amp;" "&amp;'BC4'!B39</f>
        <v>416 Mihová Anna SVK</v>
      </c>
    </row>
    <row r="44" spans="1:7" s="93" customFormat="1" ht="45" customHeight="1" hidden="1">
      <c r="A44" s="59"/>
      <c r="B44" s="102"/>
      <c r="C44" s="103"/>
      <c r="D44" s="103"/>
      <c r="E44" s="103"/>
      <c r="F44" s="103"/>
      <c r="G44" s="97" t="str">
        <f>'BC4'!A24&amp;" "&amp;'BC4'!B24</f>
        <v>408 Kolinko Artem UKR</v>
      </c>
    </row>
    <row r="45" spans="1:7" s="93" customFormat="1" ht="45" customHeight="1" hidden="1" thickBot="1">
      <c r="A45" s="59"/>
      <c r="B45" s="102"/>
      <c r="C45" s="103"/>
      <c r="D45" s="103"/>
      <c r="E45" s="103"/>
      <c r="F45" s="103"/>
      <c r="G45" s="104" t="str">
        <f>'BC4'!A25&amp;" "&amp;'BC4'!B25</f>
        <v>413 Suha Vivien HUN</v>
      </c>
    </row>
    <row r="46" spans="1:7" s="93" customFormat="1" ht="45" customHeight="1">
      <c r="A46" s="59"/>
      <c r="B46" s="102"/>
      <c r="C46" s="103"/>
      <c r="D46" s="103"/>
      <c r="E46" s="103"/>
      <c r="F46" s="103"/>
      <c r="G46" s="103"/>
    </row>
    <row r="47" spans="1:7" s="93" customFormat="1" ht="45" customHeight="1">
      <c r="A47" s="59"/>
      <c r="B47" s="59"/>
      <c r="C47" s="102"/>
      <c r="D47" s="102"/>
      <c r="E47" s="103"/>
      <c r="F47" s="103"/>
      <c r="G47" s="103"/>
    </row>
    <row r="48" spans="1:8" s="59" customFormat="1" ht="19.5" customHeight="1">
      <c r="A48" s="13"/>
      <c r="H48" s="93"/>
    </row>
    <row r="49" s="59" customFormat="1" ht="19.5" customHeight="1">
      <c r="A49" s="13"/>
    </row>
    <row r="50" s="59" customFormat="1" ht="19.5" customHeight="1">
      <c r="A50" s="13"/>
    </row>
    <row r="51" spans="1:2" s="59" customFormat="1" ht="19.5" customHeight="1">
      <c r="A51" s="11"/>
      <c r="B51"/>
    </row>
    <row r="52" spans="1:8" ht="15">
      <c r="A52" s="11"/>
      <c r="C52" s="56"/>
      <c r="D52" s="56"/>
      <c r="E52" s="56"/>
      <c r="G52" s="56"/>
      <c r="H52" s="59"/>
    </row>
    <row r="53" spans="1:8" ht="15">
      <c r="A53" s="11"/>
      <c r="H53" s="56"/>
    </row>
    <row r="54" ht="15">
      <c r="A54" s="12"/>
    </row>
    <row r="55" ht="15">
      <c r="A55" s="12"/>
    </row>
    <row r="56" ht="15">
      <c r="A56" s="12"/>
    </row>
    <row r="57" ht="15">
      <c r="A57" s="12"/>
    </row>
  </sheetData>
  <sheetProtection/>
  <mergeCells count="15">
    <mergeCell ref="A33:B33"/>
    <mergeCell ref="C33:D33"/>
    <mergeCell ref="E33:F33"/>
    <mergeCell ref="G33:H33"/>
    <mergeCell ref="B20:H20"/>
    <mergeCell ref="B19:H19"/>
    <mergeCell ref="A22:A23"/>
    <mergeCell ref="A26:A27"/>
    <mergeCell ref="B30:H30"/>
    <mergeCell ref="A32:H32"/>
    <mergeCell ref="A1:H3"/>
    <mergeCell ref="A4:H4"/>
    <mergeCell ref="A7:A8"/>
    <mergeCell ref="A11:A12"/>
    <mergeCell ref="A15:A16"/>
  </mergeCells>
  <printOptions/>
  <pageMargins left="0.25" right="0.25" top="0.75" bottom="0.75" header="0.3" footer="0.3"/>
  <pageSetup fitToHeight="0" fitToWidth="1" horizontalDpi="600" verticalDpi="600" orientation="landscape" paperSize="9" scale="60" r:id="rId2"/>
  <rowBreaks count="2" manualBreakCount="2">
    <brk id="19" max="255" man="1"/>
    <brk id="3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zoomScaleSheetLayoutView="75" zoomScalePageLayoutView="0" workbookViewId="0" topLeftCell="A1">
      <selection activeCell="C10" sqref="C10"/>
    </sheetView>
  </sheetViews>
  <sheetFormatPr defaultColWidth="9.140625" defaultRowHeight="15"/>
  <cols>
    <col min="1" max="1" width="22.28125" style="10" customWidth="1"/>
    <col min="2" max="8" width="30.7109375" style="0" customWidth="1"/>
    <col min="9" max="9" width="2.8515625" style="0" customWidth="1"/>
    <col min="10" max="10" width="9.140625" style="0" hidden="1" customWidth="1"/>
  </cols>
  <sheetData>
    <row r="1" spans="1:8" s="9" customFormat="1" ht="19.5" customHeight="1">
      <c r="A1" s="288" t="s">
        <v>187</v>
      </c>
      <c r="B1" s="289"/>
      <c r="C1" s="289"/>
      <c r="D1" s="289"/>
      <c r="E1" s="289"/>
      <c r="F1" s="289"/>
      <c r="G1" s="289"/>
      <c r="H1" s="290"/>
    </row>
    <row r="2" spans="1:8" s="9" customFormat="1" ht="19.5" customHeight="1">
      <c r="A2" s="291"/>
      <c r="B2" s="292"/>
      <c r="C2" s="292"/>
      <c r="D2" s="292"/>
      <c r="E2" s="292"/>
      <c r="F2" s="292"/>
      <c r="G2" s="292"/>
      <c r="H2" s="293"/>
    </row>
    <row r="3" spans="1:8" s="9" customFormat="1" ht="21.75" customHeight="1" thickBot="1">
      <c r="A3" s="294"/>
      <c r="B3" s="295"/>
      <c r="C3" s="295"/>
      <c r="D3" s="295"/>
      <c r="E3" s="295"/>
      <c r="F3" s="295"/>
      <c r="G3" s="295"/>
      <c r="H3" s="296"/>
    </row>
    <row r="4" spans="1:8" s="9" customFormat="1" ht="19.5" customHeight="1" thickBot="1">
      <c r="A4" s="297" t="s">
        <v>199</v>
      </c>
      <c r="B4" s="298"/>
      <c r="C4" s="298"/>
      <c r="D4" s="298"/>
      <c r="E4" s="298"/>
      <c r="F4" s="298"/>
      <c r="G4" s="298"/>
      <c r="H4" s="299"/>
    </row>
    <row r="5" spans="1:8" s="9" customFormat="1" ht="19.5" customHeight="1" thickBot="1">
      <c r="A5" s="83" t="s">
        <v>49</v>
      </c>
      <c r="B5" s="84" t="s">
        <v>50</v>
      </c>
      <c r="C5" s="83" t="s">
        <v>51</v>
      </c>
      <c r="D5" s="84" t="s">
        <v>52</v>
      </c>
      <c r="E5" s="83" t="s">
        <v>53</v>
      </c>
      <c r="F5" s="84" t="s">
        <v>54</v>
      </c>
      <c r="G5" s="83" t="s">
        <v>55</v>
      </c>
      <c r="H5" s="83" t="s">
        <v>56</v>
      </c>
    </row>
    <row r="6" spans="1:8" ht="19.5" customHeight="1" thickBot="1">
      <c r="A6" s="85">
        <v>0.4166666666666667</v>
      </c>
      <c r="B6" s="303" t="s">
        <v>196</v>
      </c>
      <c r="C6" s="303"/>
      <c r="D6" s="303"/>
      <c r="E6" s="303"/>
      <c r="F6" s="303"/>
      <c r="G6" s="303"/>
      <c r="H6" s="304"/>
    </row>
    <row r="7" spans="1:8" s="82" customFormat="1" ht="6.75" customHeight="1" thickBot="1">
      <c r="A7" s="86"/>
      <c r="B7" s="87"/>
      <c r="C7" s="87"/>
      <c r="D7" s="87"/>
      <c r="E7" s="87"/>
      <c r="F7" s="87"/>
      <c r="G7" s="87"/>
      <c r="H7" s="88"/>
    </row>
    <row r="8" spans="1:10" s="170" customFormat="1" ht="34.5" customHeight="1">
      <c r="A8" s="313">
        <v>0.4166666666666667</v>
      </c>
      <c r="B8" s="168" t="str">
        <f>'BC2 final'!U19</f>
        <v>winner 1/4 final 1 Mezík Róbert  SVK</v>
      </c>
      <c r="C8" s="168" t="str">
        <f>'BC2 final'!U43</f>
        <v>winner 1/4 final 3 Kalános Róbert  HUN</v>
      </c>
      <c r="D8" s="168" t="str">
        <f>'BC3 final'!U19</f>
        <v>winner 1/4 final 1 Peška Adam CZE</v>
      </c>
      <c r="E8" s="168" t="str">
        <f>'BC3 final'!U43</f>
        <v>winner 1/4 final 3 Parrish Karl GBR</v>
      </c>
      <c r="F8" s="168" t="str">
        <f>'BC4 final'!U19</f>
        <v>winner 1/4 final 1 Komar Davor CRO</v>
      </c>
      <c r="G8" s="168" t="str">
        <f>'BC4 final'!U43</f>
        <v>winner 1/4 final 3 Bajtek Jan CZE</v>
      </c>
      <c r="H8" s="169" t="str">
        <f>'BC1 final'!A73</f>
        <v>3rd place finalist 1 Pokorná Aneta CZE</v>
      </c>
      <c r="J8" s="171" t="s">
        <v>200</v>
      </c>
    </row>
    <row r="9" spans="1:10" s="170" customFormat="1" ht="34.5" customHeight="1" thickBot="1">
      <c r="A9" s="314"/>
      <c r="B9" s="168" t="str">
        <f>'BC2 final'!U31</f>
        <v>winner 1/4 final 2 Minarech Peter SVK</v>
      </c>
      <c r="C9" s="168" t="str">
        <f>'BC2 final'!U55</f>
        <v>winner 1/4 final 4 Kořínek Michal CZE</v>
      </c>
      <c r="D9" s="168" t="str">
        <f>'BC3 final'!U31</f>
        <v>winner 1/4 final 2 Maddison Lee  GBR</v>
      </c>
      <c r="E9" s="168" t="str">
        <f>'BC3 final'!U55</f>
        <v>winner 1/4 final 4 Berry Matt GBR</v>
      </c>
      <c r="F9" s="168" t="str">
        <f>'BC4 final'!U31</f>
        <v>winner 1/4 final 2 Balcová Michaela SVK</v>
      </c>
      <c r="G9" s="168" t="str">
        <f>'BC4 final'!U55</f>
        <v>winner 1/4 final 4 Andrejčík Samuel SVK</v>
      </c>
      <c r="H9" s="169" t="str">
        <f>'BC1 final'!A85</f>
        <v>3rd place finalist 2 Lamach Wojciech POL</v>
      </c>
      <c r="J9" s="172" t="s">
        <v>201</v>
      </c>
    </row>
    <row r="10" spans="1:10" s="82" customFormat="1" ht="19.5" customHeight="1">
      <c r="A10" s="130" t="s">
        <v>108</v>
      </c>
      <c r="B10" s="135" t="s">
        <v>5</v>
      </c>
      <c r="C10" s="135" t="s">
        <v>5</v>
      </c>
      <c r="D10" s="135" t="s">
        <v>7</v>
      </c>
      <c r="E10" s="135" t="s">
        <v>7</v>
      </c>
      <c r="F10" s="135" t="s">
        <v>14</v>
      </c>
      <c r="G10" s="135" t="s">
        <v>14</v>
      </c>
      <c r="H10" s="136" t="s">
        <v>4</v>
      </c>
      <c r="J10" s="148" t="s">
        <v>202</v>
      </c>
    </row>
    <row r="11" spans="1:10" ht="19.5" customHeight="1" thickBot="1">
      <c r="A11" s="131" t="s">
        <v>58</v>
      </c>
      <c r="B11" s="137" t="str">
        <f>J10</f>
        <v>Herel Lukáš</v>
      </c>
      <c r="C11" s="137" t="str">
        <f>J11</f>
        <v>Šipoš Patrik</v>
      </c>
      <c r="D11" s="137" t="str">
        <f>J12</f>
        <v>Grega Matúš</v>
      </c>
      <c r="E11" s="137" t="str">
        <f>J13</f>
        <v>Fejerčák Jozef</v>
      </c>
      <c r="F11" s="137" t="str">
        <f>J14</f>
        <v>Svat Ľubomír</v>
      </c>
      <c r="G11" s="137" t="str">
        <f>J15</f>
        <v>Lenártová Mária</v>
      </c>
      <c r="H11" s="138" t="str">
        <f>J16</f>
        <v>Uhrová Katarína</v>
      </c>
      <c r="J11" s="148" t="s">
        <v>209</v>
      </c>
    </row>
    <row r="12" spans="1:10" ht="19.5" customHeight="1" thickBot="1">
      <c r="A12" s="85" t="s">
        <v>219</v>
      </c>
      <c r="B12" s="303" t="s">
        <v>197</v>
      </c>
      <c r="C12" s="303"/>
      <c r="D12" s="303"/>
      <c r="E12" s="303"/>
      <c r="F12" s="303"/>
      <c r="G12" s="303"/>
      <c r="H12" s="304"/>
      <c r="J12" s="148" t="s">
        <v>111</v>
      </c>
    </row>
    <row r="13" spans="1:10" s="82" customFormat="1" ht="6" customHeight="1" thickBot="1">
      <c r="A13" s="86"/>
      <c r="B13" s="87"/>
      <c r="C13" s="87"/>
      <c r="D13" s="87"/>
      <c r="E13" s="87"/>
      <c r="F13" s="87"/>
      <c r="G13" s="87"/>
      <c r="H13" s="88"/>
      <c r="J13" s="148" t="s">
        <v>86</v>
      </c>
    </row>
    <row r="14" spans="1:10" s="170" customFormat="1" ht="34.5" customHeight="1">
      <c r="A14" s="313" t="s">
        <v>218</v>
      </c>
      <c r="B14" s="168" t="str">
        <f>'BC1 final'!AM27</f>
        <v>1. Finalist Cuřínová Kateřina CZE</v>
      </c>
      <c r="C14" s="168" t="str">
        <f>'BC2 final'!A73</f>
        <v>3rd place finalist 1 Minarech Peter SVK</v>
      </c>
      <c r="D14" s="168" t="str">
        <f>'BC2 final'!AM27</f>
        <v>1. Finalist Mezík Róbert  SVK</v>
      </c>
      <c r="E14" s="168" t="str">
        <f>'BC3 final'!A73</f>
        <v>3rd place finalist 1 Maddison Lee  GBR</v>
      </c>
      <c r="F14" s="168" t="str">
        <f>'BC3 final'!AM27</f>
        <v>1. Finalist Peška Adam CZE</v>
      </c>
      <c r="G14" s="168" t="str">
        <f>'BC4 final'!A73</f>
        <v>3rd place finalist 1 Balcová Michaela SVK</v>
      </c>
      <c r="H14" s="169" t="str">
        <f>'BC4 final'!AM27</f>
        <v>1. Finalist Komar Davor CRO</v>
      </c>
      <c r="J14" s="173" t="s">
        <v>112</v>
      </c>
    </row>
    <row r="15" spans="1:10" s="170" customFormat="1" ht="34.5" customHeight="1" thickBot="1">
      <c r="A15" s="314"/>
      <c r="B15" s="168" t="str">
        <f>'BC1 final'!AM51</f>
        <v>2. Finalist Langauer Katinka HUN</v>
      </c>
      <c r="C15" s="168" t="str">
        <f>'BC2 final'!A85</f>
        <v>3rd place finalist 2 Kalános Róbert  HUN</v>
      </c>
      <c r="D15" s="168" t="str">
        <f>'BC2 final'!AM51</f>
        <v>2. Finalist Kořínek Michal CZE</v>
      </c>
      <c r="E15" s="168" t="str">
        <f>'BC3 final'!A85</f>
        <v>3rd place finalist 2 Parrish Karl GBR</v>
      </c>
      <c r="F15" s="168" t="str">
        <f>'BC3 final'!AM51</f>
        <v>2. Finalist Berry Matt GBR</v>
      </c>
      <c r="G15" s="168" t="str">
        <f>'BC4 final'!A85</f>
        <v>3rd place finalist 2 Bajtek Jan CZE</v>
      </c>
      <c r="H15" s="169" t="str">
        <f>'BC4 final'!AM51</f>
        <v>2. Finalist Andrejčík Samuel SVK</v>
      </c>
      <c r="J15" s="173" t="s">
        <v>84</v>
      </c>
    </row>
    <row r="16" spans="1:10" s="82" customFormat="1" ht="19.5" customHeight="1">
      <c r="A16" s="130" t="s">
        <v>108</v>
      </c>
      <c r="B16" s="135" t="s">
        <v>4</v>
      </c>
      <c r="C16" s="135" t="s">
        <v>5</v>
      </c>
      <c r="D16" s="135" t="s">
        <v>5</v>
      </c>
      <c r="E16" s="135" t="s">
        <v>7</v>
      </c>
      <c r="F16" s="135" t="s">
        <v>7</v>
      </c>
      <c r="G16" s="135" t="s">
        <v>14</v>
      </c>
      <c r="H16" s="136" t="s">
        <v>14</v>
      </c>
      <c r="J16" s="148" t="s">
        <v>211</v>
      </c>
    </row>
    <row r="17" spans="1:10" ht="19.5" customHeight="1" thickBot="1">
      <c r="A17" s="89" t="s">
        <v>58</v>
      </c>
      <c r="B17" s="137" t="str">
        <f>J17</f>
        <v>Andrejčíková Ľudmila</v>
      </c>
      <c r="C17" s="137" t="str">
        <f>J18</f>
        <v>Kondela Ľubomír</v>
      </c>
      <c r="D17" s="137" t="str">
        <f>J19</f>
        <v>Balcová Vladimíra</v>
      </c>
      <c r="E17" s="137" t="str">
        <f>J20</f>
        <v>Komar Joel (CRO)</v>
      </c>
      <c r="F17" s="137" t="str">
        <f>J21</f>
        <v>Křivan Róbert (CZE)</v>
      </c>
      <c r="G17" s="137" t="str">
        <f>J22</f>
        <v>Strakošová (CZE)</v>
      </c>
      <c r="H17" s="138" t="str">
        <f>J11</f>
        <v>Šipoš Patrik</v>
      </c>
      <c r="J17" s="148" t="s">
        <v>204</v>
      </c>
    </row>
    <row r="18" spans="1:10" ht="19.5" customHeight="1" thickBot="1">
      <c r="A18" s="85" t="s">
        <v>106</v>
      </c>
      <c r="B18" s="303" t="s">
        <v>57</v>
      </c>
      <c r="C18" s="303"/>
      <c r="D18" s="303"/>
      <c r="E18" s="303"/>
      <c r="F18" s="303"/>
      <c r="G18" s="303"/>
      <c r="H18" s="304"/>
      <c r="J18" s="148" t="s">
        <v>205</v>
      </c>
    </row>
    <row r="19" spans="1:10" ht="6" customHeight="1" thickBot="1">
      <c r="A19" s="132"/>
      <c r="B19" s="141"/>
      <c r="C19" s="141"/>
      <c r="D19" s="141"/>
      <c r="E19" s="141"/>
      <c r="F19" s="141"/>
      <c r="G19" s="141"/>
      <c r="H19" s="142"/>
      <c r="J19" s="148" t="s">
        <v>85</v>
      </c>
    </row>
    <row r="20" spans="1:10" ht="19.5" customHeight="1" thickBot="1">
      <c r="A20" s="91">
        <v>0.5833333333333334</v>
      </c>
      <c r="B20" s="305" t="s">
        <v>198</v>
      </c>
      <c r="C20" s="306"/>
      <c r="D20" s="306"/>
      <c r="E20" s="306"/>
      <c r="F20" s="306"/>
      <c r="G20" s="306"/>
      <c r="H20" s="307"/>
      <c r="J20" s="149" t="s">
        <v>206</v>
      </c>
    </row>
    <row r="21" spans="1:10" s="93" customFormat="1" ht="45" customHeight="1">
      <c r="A21" s="59"/>
      <c r="B21" s="102"/>
      <c r="C21" s="103"/>
      <c r="D21" s="103"/>
      <c r="E21" s="103"/>
      <c r="F21" s="103"/>
      <c r="G21" s="103"/>
      <c r="J21" s="148" t="s">
        <v>207</v>
      </c>
    </row>
    <row r="22" spans="1:10" s="93" customFormat="1" ht="45" customHeight="1">
      <c r="A22" s="59"/>
      <c r="B22" s="59"/>
      <c r="C22" s="102"/>
      <c r="D22" s="102"/>
      <c r="E22" s="103"/>
      <c r="F22" s="103"/>
      <c r="G22" s="103"/>
      <c r="J22" s="148" t="s">
        <v>210</v>
      </c>
    </row>
    <row r="23" spans="1:8" s="59" customFormat="1" ht="19.5" customHeight="1">
      <c r="A23" s="13"/>
      <c r="H23" s="93"/>
    </row>
    <row r="24" s="59" customFormat="1" ht="19.5" customHeight="1">
      <c r="A24" s="13"/>
    </row>
    <row r="25" s="59" customFormat="1" ht="19.5" customHeight="1">
      <c r="A25" s="13"/>
    </row>
    <row r="26" spans="1:2" s="59" customFormat="1" ht="19.5" customHeight="1">
      <c r="A26" s="11"/>
      <c r="B26"/>
    </row>
    <row r="27" spans="1:8" ht="15">
      <c r="A27" s="11"/>
      <c r="C27" s="56"/>
      <c r="D27" s="56"/>
      <c r="E27" s="56"/>
      <c r="G27" s="56"/>
      <c r="H27" s="59"/>
    </row>
    <row r="28" spans="1:8" ht="15">
      <c r="A28" s="11"/>
      <c r="H28" s="56"/>
    </row>
    <row r="29" ht="15">
      <c r="A29" s="12"/>
    </row>
    <row r="30" ht="15">
      <c r="A30" s="12"/>
    </row>
    <row r="31" ht="15">
      <c r="A31" s="12"/>
    </row>
    <row r="32" ht="15">
      <c r="A32" s="12"/>
    </row>
  </sheetData>
  <sheetProtection/>
  <mergeCells count="8">
    <mergeCell ref="B12:H12"/>
    <mergeCell ref="B18:H18"/>
    <mergeCell ref="B20:H20"/>
    <mergeCell ref="A1:H3"/>
    <mergeCell ref="A4:H4"/>
    <mergeCell ref="B6:H6"/>
    <mergeCell ref="A8:A9"/>
    <mergeCell ref="A14:A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C51" sqref="C51"/>
    </sheetView>
  </sheetViews>
  <sheetFormatPr defaultColWidth="9.140625" defaultRowHeight="15"/>
  <cols>
    <col min="1" max="1" width="10.28125" style="6" customWidth="1"/>
    <col min="2" max="2" width="5.7109375" style="6" customWidth="1"/>
    <col min="3" max="3" width="22.421875" style="6" customWidth="1"/>
    <col min="4" max="4" width="6.57421875" style="6" customWidth="1"/>
    <col min="5" max="5" width="10.140625" style="6" customWidth="1"/>
    <col min="6" max="6" width="9.57421875" style="6" customWidth="1"/>
    <col min="7" max="7" width="8.7109375" style="6" customWidth="1"/>
    <col min="8" max="8" width="15.140625" style="6" customWidth="1"/>
    <col min="9" max="16384" width="9.140625" style="6" customWidth="1"/>
  </cols>
  <sheetData>
    <row r="1" spans="1:8" ht="16.5">
      <c r="A1" s="317" t="s">
        <v>177</v>
      </c>
      <c r="B1" s="317"/>
      <c r="C1" s="317"/>
      <c r="D1" s="317"/>
      <c r="E1" s="317"/>
      <c r="F1" s="317"/>
      <c r="G1" s="317"/>
      <c r="H1" s="317"/>
    </row>
    <row r="2" spans="1:8" ht="16.5">
      <c r="A2" s="317" t="s">
        <v>124</v>
      </c>
      <c r="B2" s="317"/>
      <c r="C2" s="317"/>
      <c r="D2" s="317"/>
      <c r="E2" s="317"/>
      <c r="F2" s="317"/>
      <c r="G2" s="317"/>
      <c r="H2" s="317"/>
    </row>
    <row r="3" ht="12.75">
      <c r="A3" s="6" t="s">
        <v>122</v>
      </c>
    </row>
    <row r="4" spans="1:7" ht="45" customHeight="1">
      <c r="A4" s="126" t="s">
        <v>47</v>
      </c>
      <c r="B4" s="315" t="s">
        <v>121</v>
      </c>
      <c r="C4" s="316"/>
      <c r="D4" s="123" t="s">
        <v>118</v>
      </c>
      <c r="E4" s="123" t="s">
        <v>119</v>
      </c>
      <c r="F4" s="123" t="s">
        <v>120</v>
      </c>
      <c r="G4" s="123" t="s">
        <v>123</v>
      </c>
    </row>
    <row r="5" spans="1:7" ht="15" customHeight="1">
      <c r="A5" s="125">
        <v>1</v>
      </c>
      <c r="B5" s="8"/>
      <c r="C5" s="8" t="str">
        <f>'BC1'!B12</f>
        <v>Cuřínová Kateřina CZE</v>
      </c>
      <c r="D5" s="55"/>
      <c r="E5" s="55"/>
      <c r="F5" s="55"/>
      <c r="G5" s="55">
        <v>1</v>
      </c>
    </row>
    <row r="6" spans="1:7" ht="15" customHeight="1">
      <c r="A6" s="125">
        <v>2</v>
      </c>
      <c r="B6" s="8"/>
      <c r="C6" s="8" t="str">
        <f>'BC1'!B14</f>
        <v>Langauer Katinka HUN</v>
      </c>
      <c r="D6" s="55"/>
      <c r="E6" s="55"/>
      <c r="F6" s="55"/>
      <c r="G6" s="55">
        <v>2</v>
      </c>
    </row>
    <row r="7" spans="1:7" ht="15" customHeight="1">
      <c r="A7" s="125">
        <v>3</v>
      </c>
      <c r="B7" s="8"/>
      <c r="C7" s="8" t="str">
        <f>'BC1'!B18</f>
        <v>Pokorná Aneta CZE</v>
      </c>
      <c r="D7" s="55"/>
      <c r="E7" s="55"/>
      <c r="F7" s="55"/>
      <c r="G7" s="55">
        <v>3</v>
      </c>
    </row>
    <row r="8" spans="1:7" ht="15" customHeight="1">
      <c r="A8" s="125">
        <v>4</v>
      </c>
      <c r="B8" s="8"/>
      <c r="C8" s="8" t="str">
        <f>'BC1'!B21</f>
        <v>Lamach Wojciech POL</v>
      </c>
      <c r="D8" s="55"/>
      <c r="E8" s="55"/>
      <c r="F8" s="55"/>
      <c r="G8" s="55">
        <v>4</v>
      </c>
    </row>
    <row r="9" spans="1:7" ht="15" customHeight="1">
      <c r="A9" s="125">
        <v>5</v>
      </c>
      <c r="B9" s="55">
        <f>'BC1'!A19</f>
        <v>103</v>
      </c>
      <c r="C9" s="8" t="str">
        <f>'BC1'!B19</f>
        <v>Oláh Balázs HUN</v>
      </c>
      <c r="D9" s="352">
        <f>'BC1'!U19</f>
        <v>0</v>
      </c>
      <c r="E9" s="352">
        <f>'BC1'!W19</f>
        <v>-11</v>
      </c>
      <c r="F9" s="352">
        <f>'BC1'!Y19</f>
        <v>2</v>
      </c>
      <c r="G9" s="124"/>
    </row>
    <row r="10" spans="1:7" ht="15" customHeight="1">
      <c r="A10" s="125">
        <v>6</v>
      </c>
      <c r="B10" s="55">
        <f>'BC1'!A20</f>
        <v>105</v>
      </c>
      <c r="C10" s="8" t="str">
        <f>'BC1'!B20</f>
        <v>Benčat Martin SVK</v>
      </c>
      <c r="D10" s="352">
        <f>'BC1'!U20</f>
        <v>0</v>
      </c>
      <c r="E10" s="352">
        <f>'BC1'!W20</f>
        <v>-11</v>
      </c>
      <c r="F10" s="352">
        <f>'BC1'!Y20</f>
        <v>2</v>
      </c>
      <c r="G10" s="124"/>
    </row>
    <row r="11" spans="1:7" ht="15" customHeight="1">
      <c r="A11" s="125">
        <v>7</v>
      </c>
      <c r="B11" s="55">
        <f>'BC1'!A13</f>
        <v>104</v>
      </c>
      <c r="C11" s="8" t="str">
        <f>'BC1'!B13</f>
        <v>Peruško Zoran CRO</v>
      </c>
      <c r="D11" s="352">
        <f>'BC1'!U13</f>
        <v>0</v>
      </c>
      <c r="E11" s="352">
        <f>'BC1'!W13</f>
        <v>-21</v>
      </c>
      <c r="F11" s="352">
        <f>'BC1'!Y13</f>
        <v>0</v>
      </c>
      <c r="G11" s="124"/>
    </row>
    <row r="13" ht="12.75">
      <c r="A13" s="6" t="s">
        <v>125</v>
      </c>
    </row>
    <row r="14" spans="1:8" ht="45" customHeight="1">
      <c r="A14" s="126" t="s">
        <v>47</v>
      </c>
      <c r="B14" s="315" t="s">
        <v>121</v>
      </c>
      <c r="C14" s="316"/>
      <c r="D14" s="123" t="s">
        <v>118</v>
      </c>
      <c r="E14" s="123" t="s">
        <v>119</v>
      </c>
      <c r="F14" s="123" t="s">
        <v>128</v>
      </c>
      <c r="G14" s="123" t="s">
        <v>120</v>
      </c>
      <c r="H14" s="123" t="s">
        <v>123</v>
      </c>
    </row>
    <row r="15" spans="1:8" ht="12.75">
      <c r="A15" s="125">
        <v>1</v>
      </c>
      <c r="B15" s="55">
        <f>'BC2'!A11</f>
        <v>201</v>
      </c>
      <c r="C15" s="8" t="str">
        <f>'BC2'!B11</f>
        <v>Mezík Róbert  SVK</v>
      </c>
      <c r="D15" s="55"/>
      <c r="E15" s="55"/>
      <c r="F15" s="55"/>
      <c r="G15" s="55"/>
      <c r="H15" s="55">
        <v>1</v>
      </c>
    </row>
    <row r="16" spans="1:8" ht="12.75">
      <c r="A16" s="125">
        <v>2</v>
      </c>
      <c r="B16" s="55">
        <f>'BC2'!A18</f>
        <v>203</v>
      </c>
      <c r="C16" s="8" t="str">
        <f>'BC2'!B18</f>
        <v>Kořínek Michal CZE</v>
      </c>
      <c r="D16" s="55"/>
      <c r="E16" s="55"/>
      <c r="F16" s="55"/>
      <c r="G16" s="55"/>
      <c r="H16" s="55">
        <v>2</v>
      </c>
    </row>
    <row r="17" spans="1:8" ht="12.75">
      <c r="A17" s="125">
        <v>3</v>
      </c>
      <c r="B17" s="55">
        <f>'BC2'!A23</f>
        <v>207</v>
      </c>
      <c r="C17" s="8" t="str">
        <f>'BC2'!B23</f>
        <v>Minarech Peter SVK</v>
      </c>
      <c r="D17" s="55"/>
      <c r="E17" s="55"/>
      <c r="F17" s="55"/>
      <c r="G17" s="55"/>
      <c r="H17" s="55">
        <v>3</v>
      </c>
    </row>
    <row r="18" spans="1:8" ht="12.75">
      <c r="A18" s="125">
        <v>4</v>
      </c>
      <c r="B18" s="55">
        <f>'BC2'!A13</f>
        <v>212</v>
      </c>
      <c r="C18" s="8" t="str">
        <f>'BC2'!B13</f>
        <v>Kalános Róbert  HUN</v>
      </c>
      <c r="D18" s="55"/>
      <c r="E18" s="55"/>
      <c r="F18" s="55"/>
      <c r="G18" s="55"/>
      <c r="H18" s="55">
        <v>4</v>
      </c>
    </row>
    <row r="19" spans="1:8" ht="12.75">
      <c r="A19" s="125">
        <v>5</v>
      </c>
      <c r="B19" s="55">
        <f>'BC2'!A29</f>
        <v>208</v>
      </c>
      <c r="C19" s="8" t="str">
        <f>'BC2'!B30</f>
        <v>Novota Peter SVK</v>
      </c>
      <c r="D19" s="55"/>
      <c r="E19" s="55"/>
      <c r="F19" s="354">
        <v>-3</v>
      </c>
      <c r="G19" s="55">
        <v>4</v>
      </c>
      <c r="H19" s="55">
        <v>5</v>
      </c>
    </row>
    <row r="20" spans="1:8" ht="12.75">
      <c r="A20" s="125">
        <v>6</v>
      </c>
      <c r="B20" s="55">
        <f>'BC2'!A32</f>
        <v>205</v>
      </c>
      <c r="C20" s="8" t="str">
        <f>'BC2'!B32</f>
        <v>Clowes James GBR</v>
      </c>
      <c r="D20" s="55"/>
      <c r="E20" s="55"/>
      <c r="F20" s="354">
        <v>-6</v>
      </c>
      <c r="G20" s="55">
        <v>2</v>
      </c>
      <c r="H20" s="55">
        <v>6</v>
      </c>
    </row>
    <row r="21" spans="1:8" ht="12.75">
      <c r="A21" s="125">
        <v>7</v>
      </c>
      <c r="B21" s="55">
        <f>'BC2'!A17</f>
        <v>202</v>
      </c>
      <c r="C21" s="8" t="str">
        <f>'BC2'!B17</f>
        <v>Kurilák Rastislav SVK</v>
      </c>
      <c r="D21" s="55"/>
      <c r="E21" s="55"/>
      <c r="F21" s="354">
        <v>-6</v>
      </c>
      <c r="G21" s="55">
        <v>1</v>
      </c>
      <c r="H21" s="55">
        <v>7</v>
      </c>
    </row>
    <row r="22" spans="1:8" ht="12.75">
      <c r="A22" s="125">
        <v>8</v>
      </c>
      <c r="B22" s="55">
        <f>'BC2'!A24</f>
        <v>211</v>
      </c>
      <c r="C22" s="8" t="str">
        <f>'BC2'!B24</f>
        <v>Kudláčová Kristína SVK</v>
      </c>
      <c r="D22" s="55"/>
      <c r="E22" s="55"/>
      <c r="F22" s="354">
        <v>-16</v>
      </c>
      <c r="G22" s="55">
        <v>0</v>
      </c>
      <c r="H22" s="55">
        <v>8</v>
      </c>
    </row>
    <row r="23" spans="1:8" ht="12.75">
      <c r="A23" s="125">
        <v>9</v>
      </c>
      <c r="B23" s="55">
        <f>'BC2'!A12</f>
        <v>204</v>
      </c>
      <c r="C23" s="8" t="str">
        <f>'BC2'!B31</f>
        <v>Nagy Vivien HUN</v>
      </c>
      <c r="D23" s="352">
        <f>'BC2'!U31</f>
        <v>0</v>
      </c>
      <c r="E23" s="352">
        <f>'BC2'!W31</f>
        <v>-1</v>
      </c>
      <c r="F23" s="354" t="s">
        <v>226</v>
      </c>
      <c r="G23" s="352">
        <f>'BC2'!Y31</f>
        <v>6</v>
      </c>
      <c r="H23" s="124"/>
    </row>
    <row r="24" spans="1:8" ht="12.75">
      <c r="A24" s="125">
        <v>10</v>
      </c>
      <c r="B24" s="55">
        <f>'BC2'!A19</f>
        <v>206</v>
      </c>
      <c r="C24" s="8" t="str">
        <f>'BC2'!B25</f>
        <v>Třísková Pavla CZE</v>
      </c>
      <c r="D24" s="352">
        <f>'BC2'!U25</f>
        <v>0</v>
      </c>
      <c r="E24" s="352">
        <f>'BC2'!W25</f>
        <v>-3</v>
      </c>
      <c r="F24" s="354" t="s">
        <v>224</v>
      </c>
      <c r="G24" s="352">
        <f>'BC2'!Y25</f>
        <v>5</v>
      </c>
      <c r="H24" s="124"/>
    </row>
    <row r="25" spans="1:8" ht="12.75">
      <c r="A25" s="125">
        <v>11</v>
      </c>
      <c r="B25" s="55">
        <f>'BC2'!A25</f>
        <v>210</v>
      </c>
      <c r="C25" s="8" t="str">
        <f>'BC2'!B19</f>
        <v>Stasiak Rafał POL</v>
      </c>
      <c r="D25" s="352">
        <f>'BC2'!U19</f>
        <v>0</v>
      </c>
      <c r="E25" s="352">
        <f>'BC2'!W19</f>
        <v>-4</v>
      </c>
      <c r="F25" s="354" t="s">
        <v>227</v>
      </c>
      <c r="G25" s="352">
        <f>'BC2'!Y19</f>
        <v>3</v>
      </c>
      <c r="H25" s="124"/>
    </row>
    <row r="26" spans="1:8" ht="12.75">
      <c r="A26" s="125">
        <v>12</v>
      </c>
      <c r="B26" s="55">
        <f>'BC2'!A29</f>
        <v>208</v>
      </c>
      <c r="C26" s="8" t="str">
        <f>'BC2'!B29</f>
        <v>Opát Martin SVK</v>
      </c>
      <c r="D26" s="352">
        <f>'BC2'!U29</f>
        <v>1</v>
      </c>
      <c r="E26" s="352">
        <f>'BC2'!W29</f>
        <v>-5</v>
      </c>
      <c r="F26" s="354" t="s">
        <v>222</v>
      </c>
      <c r="G26" s="352">
        <f>'BC2'!Y29</f>
        <v>6</v>
      </c>
      <c r="H26" s="124"/>
    </row>
    <row r="27" spans="1:8" ht="12.75">
      <c r="A27" s="125">
        <v>13</v>
      </c>
      <c r="B27" s="55">
        <f>'BC2'!A31</f>
        <v>213</v>
      </c>
      <c r="C27" s="8" t="str">
        <f>'BC2'!B12</f>
        <v>Jiřina Kreibichová CZE</v>
      </c>
      <c r="D27" s="352">
        <f>'BC2'!U12</f>
        <v>0</v>
      </c>
      <c r="E27" s="352">
        <f>'BC2'!W12</f>
        <v>-5</v>
      </c>
      <c r="F27" s="354" t="s">
        <v>228</v>
      </c>
      <c r="G27" s="352">
        <f>'BC2'!Y12</f>
        <v>4</v>
      </c>
      <c r="H27" s="124"/>
    </row>
    <row r="29" ht="12.75">
      <c r="A29" s="6" t="s">
        <v>126</v>
      </c>
    </row>
    <row r="30" spans="1:8" ht="45" customHeight="1">
      <c r="A30" s="126" t="s">
        <v>47</v>
      </c>
      <c r="B30" s="315" t="s">
        <v>121</v>
      </c>
      <c r="C30" s="316"/>
      <c r="D30" s="123" t="s">
        <v>118</v>
      </c>
      <c r="E30" s="123" t="s">
        <v>119</v>
      </c>
      <c r="F30" s="123" t="s">
        <v>128</v>
      </c>
      <c r="G30" s="123" t="s">
        <v>120</v>
      </c>
      <c r="H30" s="123" t="s">
        <v>123</v>
      </c>
    </row>
    <row r="31" spans="1:8" ht="12.75">
      <c r="A31" s="125">
        <v>1</v>
      </c>
      <c r="B31" s="55">
        <f>'BC3'!A24</f>
        <v>307</v>
      </c>
      <c r="C31" s="8" t="str">
        <f>'BC3'!B24</f>
        <v>Berry Matt GBR</v>
      </c>
      <c r="D31" s="55"/>
      <c r="E31" s="55"/>
      <c r="F31" s="55"/>
      <c r="G31" s="55"/>
      <c r="H31" s="55">
        <v>1</v>
      </c>
    </row>
    <row r="32" spans="1:8" ht="12.75">
      <c r="A32" s="125">
        <v>2</v>
      </c>
      <c r="B32" s="55">
        <f>'BC3'!A11</f>
        <v>301</v>
      </c>
      <c r="C32" s="8" t="str">
        <f>'BC3'!B11</f>
        <v>Peška Adam CZE</v>
      </c>
      <c r="D32" s="55"/>
      <c r="E32" s="55"/>
      <c r="F32" s="55"/>
      <c r="G32" s="55"/>
      <c r="H32" s="55">
        <v>2</v>
      </c>
    </row>
    <row r="33" spans="1:8" ht="12.75">
      <c r="A33" s="125">
        <v>3</v>
      </c>
      <c r="B33" s="55">
        <f>'BC3'!A12</f>
        <v>302</v>
      </c>
      <c r="C33" s="8" t="str">
        <f>'BC3'!B12</f>
        <v>Parrish Karl GBR</v>
      </c>
      <c r="D33" s="55"/>
      <c r="E33" s="55"/>
      <c r="F33" s="55"/>
      <c r="G33" s="55"/>
      <c r="H33" s="55">
        <v>3</v>
      </c>
    </row>
    <row r="34" spans="1:8" ht="12.75">
      <c r="A34" s="125">
        <v>4</v>
      </c>
      <c r="B34" s="55">
        <f>'BC3'!A30</f>
        <v>313</v>
      </c>
      <c r="C34" s="8" t="str">
        <f>'BC3'!B30</f>
        <v>Maddison Lee  GBR</v>
      </c>
      <c r="D34" s="55"/>
      <c r="E34" s="55"/>
      <c r="F34" s="55"/>
      <c r="G34" s="55"/>
      <c r="H34" s="55">
        <v>4</v>
      </c>
    </row>
    <row r="35" spans="1:8" ht="12.75">
      <c r="A35" s="125">
        <v>5</v>
      </c>
      <c r="B35" s="55">
        <f>'BC3'!A23</f>
        <v>312</v>
      </c>
      <c r="C35" s="8" t="str">
        <f>'BC3'!B23</f>
        <v>Běhounek Alois CZE</v>
      </c>
      <c r="D35" s="55"/>
      <c r="E35" s="55"/>
      <c r="F35" s="354">
        <v>-1</v>
      </c>
      <c r="G35" s="354">
        <v>3</v>
      </c>
      <c r="H35" s="55">
        <v>5</v>
      </c>
    </row>
    <row r="36" spans="1:8" ht="12.75">
      <c r="A36" s="125">
        <v>6</v>
      </c>
      <c r="B36" s="55">
        <f>'BC3'!A32</f>
        <v>305</v>
      </c>
      <c r="C36" s="8" t="str">
        <f>'BC3'!B32</f>
        <v>Bednarek Zbigniew POL</v>
      </c>
      <c r="D36" s="55"/>
      <c r="E36" s="55"/>
      <c r="F36" s="354">
        <v>-1</v>
      </c>
      <c r="G36" s="354">
        <v>2</v>
      </c>
      <c r="H36" s="55">
        <v>6</v>
      </c>
    </row>
    <row r="37" spans="1:8" ht="12.75">
      <c r="A37" s="125">
        <v>7</v>
      </c>
      <c r="B37" s="55">
        <f>'BC3'!A18</f>
        <v>304</v>
      </c>
      <c r="C37" s="8" t="str">
        <f>'BC3'!B18</f>
        <v>Johnson Craig GBR</v>
      </c>
      <c r="D37" s="55"/>
      <c r="E37" s="55"/>
      <c r="F37" s="354">
        <v>-4</v>
      </c>
      <c r="G37" s="354">
        <v>1</v>
      </c>
      <c r="H37" s="55">
        <v>7</v>
      </c>
    </row>
    <row r="38" spans="1:8" ht="12.75">
      <c r="A38" s="125">
        <v>8</v>
      </c>
      <c r="B38" s="55">
        <f>'BC3'!A19</f>
        <v>309</v>
      </c>
      <c r="C38" s="8" t="str">
        <f>'BC3'!B19</f>
        <v>Murguly Elemér HUN</v>
      </c>
      <c r="D38" s="55"/>
      <c r="E38" s="55"/>
      <c r="F38" s="354">
        <v>-5</v>
      </c>
      <c r="G38" s="354">
        <v>0</v>
      </c>
      <c r="H38" s="55">
        <v>8</v>
      </c>
    </row>
    <row r="39" spans="1:8" ht="12.75">
      <c r="A39" s="125">
        <v>9</v>
      </c>
      <c r="B39" s="55">
        <f>'BC3'!A17</f>
        <v>306</v>
      </c>
      <c r="C39" s="8" t="str">
        <f>'BC3'!B17</f>
        <v>Křivánková Kateřina CZE</v>
      </c>
      <c r="D39" s="352">
        <f>'BC3'!U17</f>
        <v>1</v>
      </c>
      <c r="E39" s="352">
        <f>'BC3'!W17</f>
        <v>-6</v>
      </c>
      <c r="F39" s="354" t="s">
        <v>224</v>
      </c>
      <c r="G39" s="352">
        <f>'BC3'!Y17</f>
        <v>6</v>
      </c>
      <c r="H39" s="124"/>
    </row>
    <row r="40" spans="1:8" ht="12.75">
      <c r="A40" s="125">
        <v>10</v>
      </c>
      <c r="B40" s="55">
        <f>'BC3'!A29</f>
        <v>303</v>
      </c>
      <c r="C40" s="8" t="str">
        <f>'BC3'!B29</f>
        <v>Klohna Boris SVK</v>
      </c>
      <c r="D40" s="352">
        <f>'BC3'!U29</f>
        <v>0</v>
      </c>
      <c r="E40" s="352">
        <f>'BC3'!W29</f>
        <v>-5</v>
      </c>
      <c r="F40" s="354" t="s">
        <v>228</v>
      </c>
      <c r="G40" s="352">
        <f>'BC3'!Y29</f>
        <v>6</v>
      </c>
      <c r="H40" s="124"/>
    </row>
    <row r="41" spans="1:8" ht="12.75">
      <c r="A41" s="125">
        <v>11</v>
      </c>
      <c r="B41" s="55">
        <f>'BC3'!A13</f>
        <v>308</v>
      </c>
      <c r="C41" s="8" t="str">
        <f>'BC3'!B31</f>
        <v>Shcherbyna Viktoriia UKR</v>
      </c>
      <c r="D41" s="352">
        <f>'BC3'!U31</f>
        <v>0</v>
      </c>
      <c r="E41" s="352">
        <f>'BC3'!W31</f>
        <v>-7</v>
      </c>
      <c r="F41" s="354" t="s">
        <v>226</v>
      </c>
      <c r="G41" s="352">
        <f>'BC3'!Y31</f>
        <v>12</v>
      </c>
      <c r="H41" s="124"/>
    </row>
    <row r="42" spans="1:8" ht="12.75">
      <c r="A42" s="125">
        <v>12</v>
      </c>
      <c r="B42" s="55">
        <f>'BC3'!A25</f>
        <v>311</v>
      </c>
      <c r="C42" s="8" t="str">
        <f>'BC3'!B13</f>
        <v>Nagy András HUN</v>
      </c>
      <c r="D42" s="352">
        <f>'BC3'!U13</f>
        <v>0</v>
      </c>
      <c r="E42" s="352">
        <f>'BC3'!W13</f>
        <v>-14</v>
      </c>
      <c r="F42" s="354" t="s">
        <v>227</v>
      </c>
      <c r="G42" s="352">
        <f>'BC3'!Y13</f>
        <v>2</v>
      </c>
      <c r="H42" s="124"/>
    </row>
    <row r="43" spans="1:8" ht="12.75">
      <c r="A43" s="125">
        <v>13</v>
      </c>
      <c r="B43" s="55">
        <f>'BC3'!A31</f>
        <v>310</v>
      </c>
      <c r="C43" s="8" t="str">
        <f>'BC3'!B25</f>
        <v>Abramov Daniel HUN</v>
      </c>
      <c r="D43" s="352">
        <f>'BC3'!U25</f>
        <v>0</v>
      </c>
      <c r="E43" s="352">
        <f>'BC3'!W25</f>
        <v>-22</v>
      </c>
      <c r="F43" s="354" t="s">
        <v>222</v>
      </c>
      <c r="G43" s="352">
        <f>'BC3'!Y25</f>
        <v>1</v>
      </c>
      <c r="H43" s="124"/>
    </row>
    <row r="45" ht="12.75">
      <c r="A45" s="6" t="s">
        <v>127</v>
      </c>
    </row>
    <row r="46" spans="1:8" ht="45" customHeight="1">
      <c r="A46" s="126" t="s">
        <v>47</v>
      </c>
      <c r="B46" s="315" t="s">
        <v>121</v>
      </c>
      <c r="C46" s="316"/>
      <c r="D46" s="123" t="s">
        <v>118</v>
      </c>
      <c r="E46" s="123" t="s">
        <v>119</v>
      </c>
      <c r="F46" s="123" t="s">
        <v>128</v>
      </c>
      <c r="G46" s="123" t="s">
        <v>120</v>
      </c>
      <c r="H46" s="123" t="s">
        <v>123</v>
      </c>
    </row>
    <row r="47" spans="1:8" ht="12.75">
      <c r="A47" s="125">
        <v>1</v>
      </c>
      <c r="B47" s="55"/>
      <c r="C47" s="8" t="str">
        <f>'BC4'!B12</f>
        <v>Komar Davor CRO</v>
      </c>
      <c r="D47" s="55"/>
      <c r="E47" s="55"/>
      <c r="F47" s="55"/>
      <c r="G47" s="55"/>
      <c r="H47" s="55">
        <v>1</v>
      </c>
    </row>
    <row r="48" spans="1:8" ht="12.75">
      <c r="A48" s="125">
        <v>2</v>
      </c>
      <c r="B48" s="55"/>
      <c r="C48" s="8" t="str">
        <f>'BC4'!B11</f>
        <v>Andrejčík Samuel SVK</v>
      </c>
      <c r="D48" s="55"/>
      <c r="E48" s="55"/>
      <c r="F48" s="55"/>
      <c r="G48" s="55"/>
      <c r="H48" s="55">
        <v>2</v>
      </c>
    </row>
    <row r="49" spans="1:8" ht="12.75">
      <c r="A49" s="125">
        <v>3</v>
      </c>
      <c r="B49" s="55"/>
      <c r="C49" s="8" t="str">
        <f>'BC4'!B37</f>
        <v>Bajtek Jan CZE</v>
      </c>
      <c r="D49" s="55"/>
      <c r="E49" s="55"/>
      <c r="F49" s="55"/>
      <c r="G49" s="55"/>
      <c r="H49" s="55">
        <v>3</v>
      </c>
    </row>
    <row r="50" spans="1:8" ht="12.75">
      <c r="A50" s="125">
        <v>4</v>
      </c>
      <c r="B50" s="55"/>
      <c r="C50" s="8" t="str">
        <f>'BC4'!B23</f>
        <v>Balcová Michaela SVK</v>
      </c>
      <c r="D50" s="55"/>
      <c r="E50" s="55"/>
      <c r="F50" s="55"/>
      <c r="G50" s="55"/>
      <c r="H50" s="55">
        <v>4</v>
      </c>
    </row>
    <row r="51" spans="1:8" ht="12.75">
      <c r="A51" s="125">
        <v>5</v>
      </c>
      <c r="B51" s="55">
        <f>'BC4'!A24</f>
        <v>408</v>
      </c>
      <c r="C51" s="8" t="str">
        <f>'BC4'!B24</f>
        <v>Kolinko Artem UKR</v>
      </c>
      <c r="D51" s="353"/>
      <c r="E51" s="353"/>
      <c r="F51" s="354">
        <v>-1</v>
      </c>
      <c r="G51" s="354">
        <v>3</v>
      </c>
      <c r="H51" s="55">
        <v>5</v>
      </c>
    </row>
    <row r="52" spans="1:8" ht="12.75">
      <c r="A52" s="125">
        <v>6</v>
      </c>
      <c r="B52" s="55">
        <f>'BC4'!A30</f>
        <v>409</v>
      </c>
      <c r="C52" s="8" t="str">
        <f>'BC4'!B30</f>
        <v>Burian Martin SVK</v>
      </c>
      <c r="D52" s="353"/>
      <c r="E52" s="353"/>
      <c r="F52" s="354">
        <v>-2</v>
      </c>
      <c r="G52" s="354">
        <v>2</v>
      </c>
      <c r="H52" s="55">
        <v>6</v>
      </c>
    </row>
    <row r="53" spans="1:8" ht="12.75">
      <c r="A53" s="125">
        <v>7</v>
      </c>
      <c r="B53" s="55">
        <f>'BC4'!A29</f>
        <v>404</v>
      </c>
      <c r="C53" s="8" t="str">
        <f>'BC4'!B29</f>
        <v>Strehársky Martin SVK</v>
      </c>
      <c r="D53" s="353"/>
      <c r="E53" s="353"/>
      <c r="F53" s="354">
        <v>-4</v>
      </c>
      <c r="G53" s="354">
        <v>2</v>
      </c>
      <c r="H53" s="55">
        <v>7</v>
      </c>
    </row>
    <row r="54" spans="1:8" ht="12.75">
      <c r="A54" s="125">
        <v>8</v>
      </c>
      <c r="B54" s="55">
        <f>'BC4'!A18</f>
        <v>407</v>
      </c>
      <c r="C54" s="8" t="str">
        <f>'BC4'!B18</f>
        <v>Thompson Harry GBR</v>
      </c>
      <c r="D54" s="353"/>
      <c r="E54" s="353"/>
      <c r="F54" s="354">
        <v>-6</v>
      </c>
      <c r="G54" s="354">
        <v>1</v>
      </c>
      <c r="H54" s="55">
        <v>8</v>
      </c>
    </row>
    <row r="55" spans="1:8" ht="12.75">
      <c r="A55" s="125">
        <v>9</v>
      </c>
      <c r="B55" s="55">
        <f>'BC4'!A17</f>
        <v>402</v>
      </c>
      <c r="C55" s="8" t="str">
        <f>'BC4'!B17</f>
        <v>Ďurkovič Róbert SVK</v>
      </c>
      <c r="D55" s="352">
        <f>'BC4'!U17</f>
        <v>1</v>
      </c>
      <c r="E55" s="352">
        <f>'BC4'!W17</f>
        <v>-1</v>
      </c>
      <c r="F55" s="354" t="s">
        <v>220</v>
      </c>
      <c r="G55" s="352">
        <f>'BC4'!Y17</f>
        <v>5</v>
      </c>
      <c r="H55" s="124"/>
    </row>
    <row r="56" spans="1:8" ht="12.75">
      <c r="A56" s="125">
        <v>10</v>
      </c>
      <c r="B56" s="55">
        <f>'BC4'!A36</f>
        <v>405</v>
      </c>
      <c r="C56" s="8" t="str">
        <f>'BC4'!B36</f>
        <v>Osmanović Melisa CRO</v>
      </c>
      <c r="D56" s="352">
        <f>'BC4'!U36</f>
        <v>1</v>
      </c>
      <c r="E56" s="352">
        <f>'BC4'!W36</f>
        <v>-5</v>
      </c>
      <c r="F56" s="354" t="s">
        <v>223</v>
      </c>
      <c r="G56" s="352">
        <f>'BC4'!Y36</f>
        <v>5</v>
      </c>
      <c r="H56" s="124"/>
    </row>
    <row r="57" spans="1:8" ht="12.75">
      <c r="A57" s="125">
        <v>11</v>
      </c>
      <c r="B57" s="55">
        <f>'BC4'!A19</f>
        <v>412</v>
      </c>
      <c r="C57" s="8" t="str">
        <f>'BC4'!B19</f>
        <v>Schmid Marek CZE</v>
      </c>
      <c r="D57" s="352">
        <f>'BC4'!U19</f>
        <v>0</v>
      </c>
      <c r="E57" s="352">
        <f>'BC4'!W19</f>
        <v>-3</v>
      </c>
      <c r="F57" s="354" t="s">
        <v>224</v>
      </c>
      <c r="G57" s="352">
        <f>'BC4'!Y19</f>
        <v>4</v>
      </c>
      <c r="H57" s="124"/>
    </row>
    <row r="58" spans="1:8" ht="12.75">
      <c r="A58" s="125">
        <v>12</v>
      </c>
      <c r="B58" s="55">
        <f>'BC4'!A39</f>
        <v>416</v>
      </c>
      <c r="C58" s="8" t="str">
        <f>'BC4'!B39</f>
        <v>Mihová Anna SVK</v>
      </c>
      <c r="D58" s="352">
        <f>'BC4'!U39</f>
        <v>0</v>
      </c>
      <c r="E58" s="352">
        <f>'BC4'!W39</f>
        <v>-10</v>
      </c>
      <c r="F58" s="354" t="s">
        <v>225</v>
      </c>
      <c r="G58" s="352">
        <f>'BC4'!Y39</f>
        <v>3</v>
      </c>
      <c r="H58" s="124"/>
    </row>
    <row r="59" spans="1:8" ht="12.75">
      <c r="A59" s="125">
        <v>13</v>
      </c>
      <c r="B59" s="55">
        <f>'BC4'!A38</f>
        <v>415</v>
      </c>
      <c r="C59" s="8" t="str">
        <f>'BC4'!B38</f>
        <v>Szabó Alexandra  HUN</v>
      </c>
      <c r="D59" s="352">
        <f>'BC4'!U38</f>
        <v>0</v>
      </c>
      <c r="E59" s="352">
        <f>'BC4'!W38</f>
        <v>-11</v>
      </c>
      <c r="F59" s="354" t="s">
        <v>221</v>
      </c>
      <c r="G59" s="352">
        <f>'BC4'!Y38</f>
        <v>5</v>
      </c>
      <c r="H59" s="124"/>
    </row>
    <row r="60" spans="1:8" ht="12.75">
      <c r="A60" s="125">
        <v>14</v>
      </c>
      <c r="B60" s="55">
        <f>'BC4'!A13</f>
        <v>411</v>
      </c>
      <c r="C60" s="8" t="str">
        <f>'BC4'!B13</f>
        <v>Klimčo Marián SVK</v>
      </c>
      <c r="D60" s="352">
        <f>'BC4'!U13</f>
        <v>0</v>
      </c>
      <c r="E60" s="352">
        <f>'BC4'!W13</f>
        <v>-21</v>
      </c>
      <c r="F60" s="354" t="s">
        <v>226</v>
      </c>
      <c r="G60" s="352">
        <f>'BC4'!Y13</f>
        <v>1</v>
      </c>
      <c r="H60" s="124"/>
    </row>
    <row r="61" spans="1:8" ht="12.75">
      <c r="A61" s="125">
        <v>15</v>
      </c>
      <c r="B61" s="55">
        <f>'BC4'!A25</f>
        <v>413</v>
      </c>
      <c r="C61" s="8" t="str">
        <f>'BC4'!B25</f>
        <v>Suha Vivien HUN</v>
      </c>
      <c r="D61" s="352">
        <f>'BC4'!U25</f>
        <v>0</v>
      </c>
      <c r="E61" s="352">
        <f>'BC4'!W25</f>
        <v>-30</v>
      </c>
      <c r="F61" s="354" t="s">
        <v>227</v>
      </c>
      <c r="G61" s="352">
        <f>'BC4'!Y25</f>
        <v>0</v>
      </c>
      <c r="H61" s="124"/>
    </row>
    <row r="62" spans="1:8" ht="12.75">
      <c r="A62" s="125">
        <v>16</v>
      </c>
      <c r="B62" s="55">
        <f>'BC4'!A32</f>
        <v>417</v>
      </c>
      <c r="C62" s="8" t="str">
        <f>'BC4'!B32</f>
        <v>Lőrincz Gábor HUN</v>
      </c>
      <c r="D62" s="352">
        <f>'BC4'!U32</f>
        <v>0</v>
      </c>
      <c r="E62" s="352">
        <f>'BC4'!W32</f>
        <v>-30</v>
      </c>
      <c r="F62" s="354" t="s">
        <v>228</v>
      </c>
      <c r="G62" s="352">
        <f>'BC4'!Y32</f>
        <v>0</v>
      </c>
      <c r="H62" s="124"/>
    </row>
    <row r="63" spans="1:8" ht="12.75">
      <c r="A63" s="125">
        <v>17</v>
      </c>
      <c r="B63" s="55">
        <f>'BC4'!A31</f>
        <v>414</v>
      </c>
      <c r="C63" s="8" t="str">
        <f>'BC4'!B31</f>
        <v>Trószyńska Majka  POL</v>
      </c>
      <c r="D63" s="352">
        <f>'BC4'!U31</f>
        <v>0</v>
      </c>
      <c r="E63" s="352">
        <f>'BC4'!W31</f>
        <v>-20</v>
      </c>
      <c r="F63" s="354" t="s">
        <v>222</v>
      </c>
      <c r="G63" s="352">
        <f>'BC4'!Y31</f>
        <v>3</v>
      </c>
      <c r="H63" s="124"/>
    </row>
  </sheetData>
  <sheetProtection/>
  <mergeCells count="6">
    <mergeCell ref="B4:C4"/>
    <mergeCell ref="B14:C14"/>
    <mergeCell ref="B30:C30"/>
    <mergeCell ref="B46:C46"/>
    <mergeCell ref="A1:H1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showGridLines="0" zoomScalePageLayoutView="0" workbookViewId="0" topLeftCell="A12">
      <selection activeCell="L20" sqref="L20"/>
    </sheetView>
  </sheetViews>
  <sheetFormatPr defaultColWidth="9.140625" defaultRowHeight="15"/>
  <cols>
    <col min="1" max="1" width="6.7109375" style="0" customWidth="1"/>
    <col min="2" max="2" width="17.140625" style="79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179" t="s">
        <v>39</v>
      </c>
      <c r="B1" s="180"/>
      <c r="C1" s="180"/>
      <c r="D1" s="180"/>
      <c r="E1" s="181"/>
      <c r="F1" s="182" t="s">
        <v>177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E1"/>
    </row>
    <row r="2" spans="1:31" ht="16.5" customHeight="1">
      <c r="A2" s="179" t="s">
        <v>33</v>
      </c>
      <c r="B2" s="180"/>
      <c r="C2" s="180"/>
      <c r="D2" s="180"/>
      <c r="E2" s="181"/>
      <c r="F2" s="183" t="s">
        <v>178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E2"/>
    </row>
    <row r="3" spans="1:31" ht="16.5" customHeight="1">
      <c r="A3" s="179" t="s">
        <v>34</v>
      </c>
      <c r="B3" s="180"/>
      <c r="C3" s="180"/>
      <c r="D3" s="180"/>
      <c r="E3" s="181"/>
      <c r="F3" s="182" t="s">
        <v>9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E3"/>
    </row>
    <row r="4" spans="1:31" ht="16.5" customHeight="1">
      <c r="A4" s="179" t="s">
        <v>35</v>
      </c>
      <c r="B4" s="180"/>
      <c r="C4" s="180"/>
      <c r="D4" s="180"/>
      <c r="E4" s="181"/>
      <c r="F4" s="182" t="s">
        <v>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E4"/>
    </row>
    <row r="5" spans="1:31" ht="16.5" customHeight="1">
      <c r="A5" s="179" t="s">
        <v>36</v>
      </c>
      <c r="B5" s="180"/>
      <c r="C5" s="180"/>
      <c r="D5" s="180"/>
      <c r="E5" s="181"/>
      <c r="F5" s="182">
        <v>7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E5"/>
    </row>
    <row r="6" spans="1:31" ht="16.5" customHeight="1">
      <c r="A6" s="179" t="s">
        <v>37</v>
      </c>
      <c r="B6" s="180"/>
      <c r="C6" s="180"/>
      <c r="D6" s="180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E6"/>
    </row>
    <row r="7" spans="1:31" ht="16.5" customHeight="1">
      <c r="A7" s="179" t="s">
        <v>38</v>
      </c>
      <c r="B7" s="180"/>
      <c r="C7" s="180"/>
      <c r="D7" s="180"/>
      <c r="E7" s="181"/>
      <c r="F7" s="182" t="s">
        <v>0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E7"/>
    </row>
    <row r="10" spans="1:31" ht="15" customHeight="1">
      <c r="A10" s="184" t="s">
        <v>72</v>
      </c>
      <c r="B10" s="184"/>
      <c r="C10" s="185">
        <f>A12</f>
        <v>101</v>
      </c>
      <c r="D10" s="185"/>
      <c r="E10" s="69"/>
      <c r="F10" s="185">
        <f>A13</f>
        <v>104</v>
      </c>
      <c r="G10" s="185"/>
      <c r="H10" s="69"/>
      <c r="I10" s="185">
        <f>A14</f>
        <v>107</v>
      </c>
      <c r="J10" s="185"/>
      <c r="K10" s="69"/>
      <c r="L10" s="192"/>
      <c r="M10" s="192"/>
      <c r="N10" s="70"/>
      <c r="O10" s="177" t="s">
        <v>44</v>
      </c>
      <c r="P10" s="177"/>
      <c r="Q10" s="177" t="s">
        <v>45</v>
      </c>
      <c r="R10" s="177"/>
      <c r="S10" s="177" t="s">
        <v>46</v>
      </c>
      <c r="T10" s="177"/>
      <c r="U10" s="177" t="s">
        <v>113</v>
      </c>
      <c r="V10" s="177"/>
      <c r="W10" s="177" t="s">
        <v>114</v>
      </c>
      <c r="X10" s="177"/>
      <c r="Y10" s="177" t="s">
        <v>115</v>
      </c>
      <c r="Z10" s="177"/>
      <c r="AA10" s="71"/>
      <c r="AB10" s="186" t="s">
        <v>47</v>
      </c>
      <c r="AC10" s="186"/>
      <c r="AD10"/>
      <c r="AE10"/>
    </row>
    <row r="11" spans="1:29" s="1" customFormat="1" ht="57.75" customHeight="1">
      <c r="A11" s="184"/>
      <c r="B11" s="184"/>
      <c r="C11" s="185" t="str">
        <f>B12</f>
        <v>Cuřínová Kateřina CZE</v>
      </c>
      <c r="D11" s="185"/>
      <c r="E11" s="69" t="s">
        <v>3</v>
      </c>
      <c r="F11" s="185" t="str">
        <f>B13</f>
        <v>Peruško Zoran CRO</v>
      </c>
      <c r="G11" s="185"/>
      <c r="H11" s="69" t="s">
        <v>3</v>
      </c>
      <c r="I11" s="185" t="str">
        <f>B14</f>
        <v>Langauer Katinka HUN</v>
      </c>
      <c r="J11" s="185"/>
      <c r="K11" s="69" t="s">
        <v>3</v>
      </c>
      <c r="L11" s="192"/>
      <c r="M11" s="192"/>
      <c r="N11" s="72" t="s">
        <v>3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71"/>
      <c r="AB11" s="186"/>
      <c r="AC11" s="186"/>
    </row>
    <row r="12" spans="1:31" ht="30" customHeight="1">
      <c r="A12" s="68">
        <f>VLOOKUP("A1",'zoznam hracov_list of players'!A$9:C$16,2,0)</f>
        <v>101</v>
      </c>
      <c r="B12" s="78" t="str">
        <f>VLOOKUP("A1",'zoznam hracov_list of players'!A$9:F$16,6,0)</f>
        <v>Cuřínová Kateřina CZE</v>
      </c>
      <c r="C12" s="111"/>
      <c r="D12" s="111"/>
      <c r="E12" s="111"/>
      <c r="F12" s="112">
        <v>12</v>
      </c>
      <c r="G12" s="112">
        <v>0</v>
      </c>
      <c r="H12" s="112"/>
      <c r="I12" s="319">
        <v>4</v>
      </c>
      <c r="J12" s="112">
        <v>4</v>
      </c>
      <c r="K12" s="117">
        <v>1</v>
      </c>
      <c r="L12" s="112"/>
      <c r="M12" s="112"/>
      <c r="N12" s="113"/>
      <c r="O12" s="263">
        <f>IF(SUM(C12:N12)=0,"",IF($C12&gt;$D12,1,0)+IF($F12&gt;$G12,1,0)+IF($I12&gt;$J12,1,0)+IF($L12&gt;$M12,1,0)+$E12+$H12+$K12+$N12)</f>
        <v>2</v>
      </c>
      <c r="P12" s="263"/>
      <c r="Q12" s="261">
        <f>IF(SUM(C12:N12)=0,"",IF(C12="",0,1)+IF(F12="",0,1)+IF(I12="",0,1)+IF(L12="",0,1))</f>
        <v>2</v>
      </c>
      <c r="R12" s="261"/>
      <c r="S12" s="115">
        <f aca="true" t="shared" si="0" ref="S12:T14">IF(AND(C12="",F12="",I12="",L12=""),"",N(C12)+N(F12)+N(I12)+N(L12))</f>
        <v>16</v>
      </c>
      <c r="T12" s="115">
        <f t="shared" si="0"/>
        <v>4</v>
      </c>
      <c r="U12" s="262">
        <f>O12</f>
        <v>2</v>
      </c>
      <c r="V12" s="262"/>
      <c r="W12" s="262">
        <f>IF(Q12="","",(S12-T12))</f>
        <v>12</v>
      </c>
      <c r="X12" s="262"/>
      <c r="Y12" s="262">
        <f>IF(Q12="","",S12)</f>
        <v>16</v>
      </c>
      <c r="Z12" s="262"/>
      <c r="AA12" s="65">
        <f>IF(SUM(C12:N12)=0,0,U12*1000000+W12*1000+Y12)</f>
        <v>2012016</v>
      </c>
      <c r="AB12" s="178">
        <f>IF(AA12=0,"",IF(LARGE($AA$12:$AA$14,1)=AA12,1,IF(LARGE($AA$12:$AA$14,2)=AA12,2,IF(LARGE($AA$12:$AA$14,3)=AA12,3,IF(LARGE($AA$12:$AA$14,4)=AA12,4,-1)))))</f>
        <v>1</v>
      </c>
      <c r="AC12" s="178"/>
      <c r="AD12"/>
      <c r="AE12"/>
    </row>
    <row r="13" spans="1:31" ht="30" customHeight="1">
      <c r="A13" s="68">
        <f>VLOOKUP("A2",'zoznam hracov_list of players'!A$9:C$16,2,0)</f>
        <v>104</v>
      </c>
      <c r="B13" s="78" t="str">
        <f>VLOOKUP("A2",'zoznam hracov_list of players'!A$9:F$16,6,0)</f>
        <v>Peruško Zoran CRO</v>
      </c>
      <c r="C13" s="114">
        <f>IF(G12="","",G12)</f>
        <v>0</v>
      </c>
      <c r="D13" s="114">
        <f>IF(F12="","",F12)</f>
        <v>12</v>
      </c>
      <c r="E13" s="114"/>
      <c r="F13" s="111"/>
      <c r="G13" s="111"/>
      <c r="H13" s="111"/>
      <c r="I13" s="112">
        <v>0</v>
      </c>
      <c r="J13" s="112">
        <v>9</v>
      </c>
      <c r="K13" s="117"/>
      <c r="L13" s="112"/>
      <c r="M13" s="112"/>
      <c r="N13" s="113"/>
      <c r="O13" s="263">
        <f>IF(SUM(C13:N13)=0,"",IF($C13&gt;$D13,1,0)+IF($F13&gt;$G13,1,0)+IF($I13&gt;$J13,1,0)+IF($L13&gt;$M13,1,0)+$E13+$H13+$K13+$N13)</f>
        <v>0</v>
      </c>
      <c r="P13" s="263"/>
      <c r="Q13" s="261">
        <f>IF(SUM(C13:N13)=0,"",IF(C13="",0,1)+IF(F13="",0,1)+IF(I13="",0,1)+IF(L13="",0,1))</f>
        <v>2</v>
      </c>
      <c r="R13" s="261"/>
      <c r="S13" s="115">
        <f t="shared" si="0"/>
        <v>0</v>
      </c>
      <c r="T13" s="115">
        <f t="shared" si="0"/>
        <v>21</v>
      </c>
      <c r="U13" s="262">
        <f>O13</f>
        <v>0</v>
      </c>
      <c r="V13" s="262"/>
      <c r="W13" s="262">
        <f>IF(Q13="","",(S13-T13))</f>
        <v>-21</v>
      </c>
      <c r="X13" s="262"/>
      <c r="Y13" s="262">
        <f>IF(Q13="","",S13)</f>
        <v>0</v>
      </c>
      <c r="Z13" s="262"/>
      <c r="AA13" s="65">
        <f>IF(SUM(C13:N13)=0,0,U13*1000000+W13*1000+Y13)</f>
        <v>-21000</v>
      </c>
      <c r="AB13" s="193">
        <f>IF(AA13=0,"",IF(LARGE($AA$12:$AA$14,1)=AA13,1,IF(LARGE($AA$12:$AA$14,2)=AA13,2,IF(LARGE($AA$12:$AA$14,3)=AA13,3,IF(LARGE($AA$12:$AA$14,4)=AA13,4,-1)))))</f>
        <v>3</v>
      </c>
      <c r="AC13" s="193"/>
      <c r="AD13"/>
      <c r="AE13"/>
    </row>
    <row r="14" spans="1:31" ht="30" customHeight="1">
      <c r="A14" s="68">
        <f>VLOOKUP("A3",'zoznam hracov_list of players'!A$9:C$16,2,0)</f>
        <v>107</v>
      </c>
      <c r="B14" s="78" t="str">
        <f>VLOOKUP("A3",'zoznam hracov_list of players'!A$9:F$16,6,0)</f>
        <v>Langauer Katinka HUN</v>
      </c>
      <c r="C14" s="114">
        <f>IF(J12="","",J12)</f>
        <v>4</v>
      </c>
      <c r="D14" s="320">
        <f>IF(I12="","",I12)</f>
        <v>4</v>
      </c>
      <c r="E14" s="114"/>
      <c r="F14" s="114">
        <f>IF(J13="","",J13)</f>
        <v>9</v>
      </c>
      <c r="G14" s="114">
        <f>IF(I13="","",I13)</f>
        <v>0</v>
      </c>
      <c r="H14" s="114"/>
      <c r="I14" s="111"/>
      <c r="J14" s="111"/>
      <c r="K14" s="111"/>
      <c r="L14" s="112"/>
      <c r="M14" s="112"/>
      <c r="N14" s="113"/>
      <c r="O14" s="263">
        <f>IF(SUM(C14:N14)=0,"",IF($C14&gt;$D14,1,0)+IF($F14&gt;$G14,1,0)+IF($I14&gt;$J14,1,0)+IF($L14&gt;$M14,1,0)+$E14+$H14+$K14+$N14)</f>
        <v>1</v>
      </c>
      <c r="P14" s="263"/>
      <c r="Q14" s="261">
        <f>IF(SUM(C14:N14)=0,"",IF(C14="",0,1)+IF(F14="",0,1)+IF(I14="",0,1)+IF(L14="",0,1))</f>
        <v>2</v>
      </c>
      <c r="R14" s="261"/>
      <c r="S14" s="115">
        <f t="shared" si="0"/>
        <v>13</v>
      </c>
      <c r="T14" s="115">
        <f t="shared" si="0"/>
        <v>4</v>
      </c>
      <c r="U14" s="262">
        <f>O14</f>
        <v>1</v>
      </c>
      <c r="V14" s="262"/>
      <c r="W14" s="322">
        <f>IF(Q14="","",(S14-T14))</f>
        <v>9</v>
      </c>
      <c r="X14" s="322"/>
      <c r="Y14" s="262">
        <f>IF(Q14="","",S14)</f>
        <v>13</v>
      </c>
      <c r="Z14" s="262"/>
      <c r="AA14" s="65">
        <f>IF(SUM(C14:N14)=0,0,U14*1000000+W14*1000+Y14)</f>
        <v>1009013</v>
      </c>
      <c r="AB14" s="178">
        <f>IF(AA14=0,"",IF(LARGE($AA$12:$AA$14,1)=AA14,1,IF(LARGE($AA$12:$AA$14,2)=AA14,2,IF(LARGE($AA$12:$AA$14,3)=AA14,3,IF(LARGE($AA$12:$AA$14,4)=AA14,4,-1)))))</f>
        <v>2</v>
      </c>
      <c r="AC14" s="178"/>
      <c r="AD14"/>
      <c r="AE14"/>
    </row>
    <row r="16" spans="1:31" ht="15" customHeight="1">
      <c r="A16" s="184" t="s">
        <v>109</v>
      </c>
      <c r="B16" s="184"/>
      <c r="C16" s="185">
        <f>A18</f>
        <v>102</v>
      </c>
      <c r="D16" s="185"/>
      <c r="E16" s="69"/>
      <c r="F16" s="185">
        <f>A19</f>
        <v>103</v>
      </c>
      <c r="G16" s="185"/>
      <c r="H16" s="69"/>
      <c r="I16" s="185">
        <f>A20</f>
        <v>105</v>
      </c>
      <c r="J16" s="185"/>
      <c r="K16" s="69"/>
      <c r="L16" s="185">
        <f>A21</f>
        <v>106</v>
      </c>
      <c r="M16" s="185"/>
      <c r="N16" s="70"/>
      <c r="O16" s="177" t="s">
        <v>44</v>
      </c>
      <c r="P16" s="177"/>
      <c r="Q16" s="177" t="s">
        <v>45</v>
      </c>
      <c r="R16" s="177"/>
      <c r="S16" s="177" t="s">
        <v>46</v>
      </c>
      <c r="T16" s="177"/>
      <c r="U16" s="177" t="s">
        <v>113</v>
      </c>
      <c r="V16" s="177"/>
      <c r="W16" s="177" t="s">
        <v>114</v>
      </c>
      <c r="X16" s="177"/>
      <c r="Y16" s="177" t="s">
        <v>115</v>
      </c>
      <c r="Z16" s="177"/>
      <c r="AA16" s="71"/>
      <c r="AB16" s="186" t="s">
        <v>47</v>
      </c>
      <c r="AC16" s="186"/>
      <c r="AD16"/>
      <c r="AE16"/>
    </row>
    <row r="17" spans="1:29" s="1" customFormat="1" ht="57.75" customHeight="1">
      <c r="A17" s="184"/>
      <c r="B17" s="184"/>
      <c r="C17" s="185" t="str">
        <f>B18</f>
        <v>Pokorná Aneta CZE</v>
      </c>
      <c r="D17" s="185"/>
      <c r="E17" s="69" t="s">
        <v>3</v>
      </c>
      <c r="F17" s="185" t="str">
        <f>B19</f>
        <v>Oláh Balázs HUN</v>
      </c>
      <c r="G17" s="185"/>
      <c r="H17" s="69" t="s">
        <v>3</v>
      </c>
      <c r="I17" s="185" t="str">
        <f>B20</f>
        <v>Benčat Martin SVK</v>
      </c>
      <c r="J17" s="185"/>
      <c r="K17" s="69" t="s">
        <v>3</v>
      </c>
      <c r="L17" s="185" t="str">
        <f>B21</f>
        <v>Lamach Wojciech POL</v>
      </c>
      <c r="M17" s="185"/>
      <c r="N17" s="72" t="s">
        <v>3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71"/>
      <c r="AB17" s="186"/>
      <c r="AC17" s="186"/>
    </row>
    <row r="18" spans="1:31" ht="30" customHeight="1">
      <c r="A18" s="68">
        <f>VLOOKUP("B1",'zoznam hracov_list of players'!A$9:C$16,2,0)</f>
        <v>102</v>
      </c>
      <c r="B18" s="78" t="str">
        <f>VLOOKUP("B1",'zoznam hracov_list of players'!A$9:F$16,6,0)</f>
        <v>Pokorná Aneta CZE</v>
      </c>
      <c r="C18" s="111"/>
      <c r="D18" s="111"/>
      <c r="E18" s="111"/>
      <c r="F18" s="112">
        <v>9</v>
      </c>
      <c r="G18" s="112">
        <v>1</v>
      </c>
      <c r="H18" s="112"/>
      <c r="I18" s="340"/>
      <c r="J18" s="340"/>
      <c r="K18" s="117"/>
      <c r="L18" s="112">
        <v>2</v>
      </c>
      <c r="M18" s="112">
        <v>3</v>
      </c>
      <c r="N18" s="113"/>
      <c r="O18" s="263">
        <f>IF(SUM(C18:N18)=0,"",IF($C18&gt;$D18,1,0)+IF($F18&gt;$G18,1,0)+IF($I18&gt;$J18,1,0)+IF($L18&gt;$M18,1,0)+$E18+$H18+$K18+$N18)</f>
        <v>1</v>
      </c>
      <c r="P18" s="263"/>
      <c r="Q18" s="261">
        <f>IF(SUM(C18:N18)=0,"",IF(C18="",0,1)+IF(F18="",0,1)+IF(I18="",0,1)+IF(L18="",0,1))</f>
        <v>2</v>
      </c>
      <c r="R18" s="261"/>
      <c r="S18" s="115">
        <f aca="true" t="shared" si="1" ref="S18:T21">IF(AND(C18="",F18="",I18="",L18=""),"",N(C18)+N(F18)+N(I18)+N(L18))</f>
        <v>11</v>
      </c>
      <c r="T18" s="115">
        <f t="shared" si="1"/>
        <v>4</v>
      </c>
      <c r="U18" s="262">
        <f>O18</f>
        <v>1</v>
      </c>
      <c r="V18" s="262"/>
      <c r="W18" s="322">
        <f>IF(Q18="","",(S18-T18))</f>
        <v>7</v>
      </c>
      <c r="X18" s="322"/>
      <c r="Y18" s="262">
        <f>IF(Q18="","",S18)</f>
        <v>11</v>
      </c>
      <c r="Z18" s="262"/>
      <c r="AA18" s="65">
        <f>IF(SUM(C18:N18)=0,0,U18*1000000+W18*1000+Y18)</f>
        <v>1007011</v>
      </c>
      <c r="AB18" s="178">
        <f>IF(AA18=0,"",IF(LARGE($AA$18:$AA$21,1)=AA18,1,IF(LARGE($AA$18:$AA$21,2)=AA18,2,IF(LARGE($AA$18:$AA$21,3)=AA18,3,IF(LARGE($AA$18:$AA$21,4)=AA18,4,-1)))))</f>
        <v>2</v>
      </c>
      <c r="AC18" s="178"/>
      <c r="AD18"/>
      <c r="AE18"/>
    </row>
    <row r="19" spans="1:31" ht="30" customHeight="1">
      <c r="A19" s="68">
        <f>VLOOKUP("B2",'zoznam hracov_list of players'!A$9:C$16,2,0)</f>
        <v>103</v>
      </c>
      <c r="B19" s="78" t="str">
        <f>VLOOKUP("B2",'zoznam hracov_list of players'!A$9:F$16,6,0)</f>
        <v>Oláh Balázs HUN</v>
      </c>
      <c r="C19" s="114">
        <f>IF(G18="","",G18)</f>
        <v>1</v>
      </c>
      <c r="D19" s="114">
        <f>IF(F18="","",F18)</f>
        <v>9</v>
      </c>
      <c r="E19" s="114"/>
      <c r="F19" s="111"/>
      <c r="G19" s="111"/>
      <c r="H19" s="111"/>
      <c r="I19" s="340"/>
      <c r="J19" s="340"/>
      <c r="K19" s="117"/>
      <c r="L19" s="112">
        <v>1</v>
      </c>
      <c r="M19" s="112">
        <v>4</v>
      </c>
      <c r="N19" s="113"/>
      <c r="O19" s="263">
        <f>IF(SUM(C19:N19)=0,"",IF($C19&gt;$D19,1,0)+IF($F19&gt;$G19,1,0)+IF($I19&gt;$J19,1,0)+IF($L19&gt;$M19,1,0)+$E19+$H19+$K19+$N19)</f>
        <v>0</v>
      </c>
      <c r="P19" s="263"/>
      <c r="Q19" s="261">
        <f>IF(SUM(C19:N19)=0,"",IF(C19="",0,1)+IF(F19="",0,1)+IF(I19="",0,1)+IF(L19="",0,1))</f>
        <v>2</v>
      </c>
      <c r="R19" s="261"/>
      <c r="S19" s="115">
        <f t="shared" si="1"/>
        <v>2</v>
      </c>
      <c r="T19" s="115">
        <f t="shared" si="1"/>
        <v>13</v>
      </c>
      <c r="U19" s="262">
        <f>O19</f>
        <v>0</v>
      </c>
      <c r="V19" s="262"/>
      <c r="W19" s="262">
        <f>IF(Q19="","",(S19-T19))</f>
        <v>-11</v>
      </c>
      <c r="X19" s="262"/>
      <c r="Y19" s="262">
        <f>IF(Q19="","",S19)</f>
        <v>2</v>
      </c>
      <c r="Z19" s="262"/>
      <c r="AA19" s="65">
        <f>IF(SUM(C19:N19)=0,0,U19*1000000+W19*1000+Y19)</f>
        <v>-10998</v>
      </c>
      <c r="AB19" s="193">
        <f>IF(AA19=0,"",IF(LARGE($AA$18:$AA$21,1)=AA19,1,IF(LARGE($AA$18:$AA$21,2)=AA19,2,IF(LARGE($AA$18:$AA$21,3)=AA19,3,IF(LARGE($AA$18:$AA$21,4)=AA19,4,-1)))))</f>
        <v>3</v>
      </c>
      <c r="AC19" s="193"/>
      <c r="AD19"/>
      <c r="AE19"/>
    </row>
    <row r="20" spans="1:31" ht="30" customHeight="1">
      <c r="A20" s="68">
        <f>VLOOKUP("B3",'zoznam hracov_list of players'!A$9:C$16,2,0)</f>
        <v>105</v>
      </c>
      <c r="B20" s="78" t="str">
        <f>VLOOKUP("B3",'zoznam hracov_list of players'!A$9:F$16,6,0)</f>
        <v>Benčat Martin SVK</v>
      </c>
      <c r="C20" s="118">
        <v>0</v>
      </c>
      <c r="D20" s="118">
        <v>3</v>
      </c>
      <c r="E20" s="118"/>
      <c r="F20" s="118">
        <v>2</v>
      </c>
      <c r="G20" s="118">
        <v>3</v>
      </c>
      <c r="H20" s="118"/>
      <c r="I20" s="341"/>
      <c r="J20" s="341"/>
      <c r="K20" s="119"/>
      <c r="L20" s="120">
        <v>0</v>
      </c>
      <c r="M20" s="120">
        <v>7</v>
      </c>
      <c r="N20" s="121"/>
      <c r="O20" s="269">
        <f>IF(SUM(C20:N20)=0,"",IF($C20&gt;$D20,1,0)+IF($F20&gt;$G20,1,0)+IF($I20&gt;$J20,1,0)+IF($L20&gt;$M20,1,0)+$E20+$H20+$K20+$N20)</f>
        <v>0</v>
      </c>
      <c r="P20" s="269"/>
      <c r="Q20" s="270">
        <f>IF(SUM(C20:N20)=0,"",IF(C20="",0,1)+IF(F20="",0,1)+IF(I20="",0,1)+IF(L20="",0,1))</f>
        <v>3</v>
      </c>
      <c r="R20" s="270"/>
      <c r="S20" s="122">
        <f t="shared" si="1"/>
        <v>2</v>
      </c>
      <c r="T20" s="122">
        <f t="shared" si="1"/>
        <v>13</v>
      </c>
      <c r="U20" s="266">
        <f>O20</f>
        <v>0</v>
      </c>
      <c r="V20" s="266"/>
      <c r="W20" s="266">
        <f>IF(Q20="","",(S20-T20))</f>
        <v>-11</v>
      </c>
      <c r="X20" s="266"/>
      <c r="Y20" s="266">
        <f>IF(Q20="","",S20)</f>
        <v>2</v>
      </c>
      <c r="Z20" s="266"/>
      <c r="AA20" s="65">
        <f>IF(SUM(C20:N20)=0,0,U20*1000000+W20*1000+Y20)</f>
        <v>-10998</v>
      </c>
      <c r="AB20" s="193">
        <v>4</v>
      </c>
      <c r="AC20" s="193"/>
      <c r="AD20"/>
      <c r="AE20"/>
    </row>
    <row r="21" spans="1:31" ht="30" customHeight="1">
      <c r="A21" s="68">
        <f>VLOOKUP("B4",'zoznam hracov_list of players'!A9:C15,2,0)</f>
        <v>106</v>
      </c>
      <c r="B21" s="78" t="str">
        <f>VLOOKUP("B4",'zoznam hracov_list of players'!A$9:F$16,6,0)</f>
        <v>Lamach Wojciech POL</v>
      </c>
      <c r="C21" s="114">
        <f>IF(M18="","",M18)</f>
        <v>3</v>
      </c>
      <c r="D21" s="114">
        <f>IF(L18="","",L18)</f>
        <v>2</v>
      </c>
      <c r="E21" s="114"/>
      <c r="F21" s="114">
        <f>IF(M19="","",M19)</f>
        <v>4</v>
      </c>
      <c r="G21" s="114">
        <f>IF(L19="","",L19)</f>
        <v>1</v>
      </c>
      <c r="H21" s="114"/>
      <c r="I21" s="342"/>
      <c r="J21" s="342"/>
      <c r="K21" s="111"/>
      <c r="L21" s="318"/>
      <c r="M21" s="318"/>
      <c r="N21" s="116"/>
      <c r="O21" s="263">
        <f>IF(SUM(C21:N21)=0,"",IF($C21&gt;$D21,1,0)+IF($F21&gt;$G21,1,0)+IF($I21&gt;$J21,1,0)+IF($L21&gt;$M21,1,0)+$E21+$H21+$K21+$N21)</f>
        <v>2</v>
      </c>
      <c r="P21" s="263"/>
      <c r="Q21" s="261">
        <f>IF(SUM(C21:N21)=0,"",IF(C21="",0,1)+IF(F21="",0,1)+IF(I21="",0,1)+IF(L21="",0,1))</f>
        <v>2</v>
      </c>
      <c r="R21" s="261"/>
      <c r="S21" s="115">
        <f t="shared" si="1"/>
        <v>7</v>
      </c>
      <c r="T21" s="115">
        <f t="shared" si="1"/>
        <v>3</v>
      </c>
      <c r="U21" s="322">
        <f>O21</f>
        <v>2</v>
      </c>
      <c r="V21" s="322"/>
      <c r="W21" s="322">
        <f>IF(Q21="","",(S21-T21))</f>
        <v>4</v>
      </c>
      <c r="X21" s="322"/>
      <c r="Y21" s="322">
        <f>IF(Q21="","",S21)</f>
        <v>7</v>
      </c>
      <c r="Z21" s="322"/>
      <c r="AA21" s="128">
        <f>IF(SUM(C21:N21)=0,0,U21*1000000+W21*1000+Y21)</f>
        <v>2004007</v>
      </c>
      <c r="AB21" s="178">
        <f>IF(AA21=0,"",IF(LARGE($AA$18:$AA$21,1)=AA21,1,IF(LARGE($AA$18:$AA$21,2)=AA21,2,IF(LARGE($AA$18:$AA$21,3)=AA21,3,IF(LARGE($AA$18:$AA$21,4)=AA21,4,-1)))))</f>
        <v>1</v>
      </c>
      <c r="AC21" s="178"/>
      <c r="AD21"/>
      <c r="AE21"/>
    </row>
    <row r="22" spans="1:32" ht="15.75" customHeight="1" hidden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57"/>
      <c r="AE22" s="57"/>
      <c r="AF22" s="57"/>
    </row>
    <row r="23" spans="1:31" ht="15" customHeight="1" hidden="1">
      <c r="A23" s="184" t="s">
        <v>110</v>
      </c>
      <c r="B23" s="184"/>
      <c r="C23" s="185" t="e">
        <f>A25</f>
        <v>#N/A</v>
      </c>
      <c r="D23" s="185"/>
      <c r="E23" s="69"/>
      <c r="F23" s="185" t="e">
        <f>A26</f>
        <v>#N/A</v>
      </c>
      <c r="G23" s="185"/>
      <c r="H23" s="69"/>
      <c r="I23" s="185" t="e">
        <f>A27</f>
        <v>#N/A</v>
      </c>
      <c r="J23" s="185"/>
      <c r="K23" s="69"/>
      <c r="L23" s="192"/>
      <c r="M23" s="192"/>
      <c r="N23" s="70"/>
      <c r="O23" s="177" t="s">
        <v>44</v>
      </c>
      <c r="P23" s="177"/>
      <c r="Q23" s="177" t="s">
        <v>45</v>
      </c>
      <c r="R23" s="177"/>
      <c r="S23" s="177" t="s">
        <v>46</v>
      </c>
      <c r="T23" s="177"/>
      <c r="U23" s="177" t="s">
        <v>113</v>
      </c>
      <c r="V23" s="177"/>
      <c r="W23" s="177" t="s">
        <v>114</v>
      </c>
      <c r="X23" s="177"/>
      <c r="Y23" s="177" t="s">
        <v>115</v>
      </c>
      <c r="Z23" s="177"/>
      <c r="AA23" s="71"/>
      <c r="AB23" s="186" t="s">
        <v>47</v>
      </c>
      <c r="AC23" s="186"/>
      <c r="AD23"/>
      <c r="AE23"/>
    </row>
    <row r="24" spans="1:29" s="1" customFormat="1" ht="57.75" customHeight="1" hidden="1">
      <c r="A24" s="184"/>
      <c r="B24" s="184"/>
      <c r="C24" s="185" t="e">
        <f>B25</f>
        <v>#N/A</v>
      </c>
      <c r="D24" s="185"/>
      <c r="E24" s="69" t="s">
        <v>3</v>
      </c>
      <c r="F24" s="185" t="e">
        <f>B26</f>
        <v>#N/A</v>
      </c>
      <c r="G24" s="185"/>
      <c r="H24" s="69" t="s">
        <v>3</v>
      </c>
      <c r="I24" s="185" t="e">
        <f>B27</f>
        <v>#N/A</v>
      </c>
      <c r="J24" s="185"/>
      <c r="K24" s="69" t="s">
        <v>3</v>
      </c>
      <c r="L24" s="192"/>
      <c r="M24" s="192"/>
      <c r="N24" s="72" t="s">
        <v>3</v>
      </c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71"/>
      <c r="AB24" s="186"/>
      <c r="AC24" s="186"/>
    </row>
    <row r="25" spans="1:31" ht="30" customHeight="1" hidden="1">
      <c r="A25" s="68" t="e">
        <f>VLOOKUP("C1",'zoznam hracov_list of players'!A$9:C$16,2,0)</f>
        <v>#N/A</v>
      </c>
      <c r="B25" s="78" t="e">
        <f>VLOOKUP("C1",'zoznam hracov_list of players'!A$9:F$16,6,0)</f>
        <v>#N/A</v>
      </c>
      <c r="C25" s="4"/>
      <c r="D25" s="4"/>
      <c r="E25" s="4"/>
      <c r="F25" s="61">
        <v>3</v>
      </c>
      <c r="G25" s="5">
        <v>3</v>
      </c>
      <c r="H25" s="5">
        <v>1</v>
      </c>
      <c r="I25" s="5">
        <v>5</v>
      </c>
      <c r="J25" s="5">
        <v>0</v>
      </c>
      <c r="K25" s="5"/>
      <c r="L25" s="5"/>
      <c r="M25" s="5"/>
      <c r="N25" s="73"/>
      <c r="O25" s="188">
        <f>IF(SUM(C25:N25)=0,"",IF($C25&gt;$D25,1,0)+IF($F25&gt;$G25,1,0)+IF($I25&gt;$J25,1,0)+IF($L25&gt;$M25,1,0)+$E25+$H25+$K25+$N25)</f>
        <v>2</v>
      </c>
      <c r="P25" s="188"/>
      <c r="Q25" s="189">
        <f>IF(SUM(C25:N25)=0,"",IF(C25="",0,1)+IF(F25="",0,1)+IF(I25="",0,1)+IF(L25="",0,1))</f>
        <v>2</v>
      </c>
      <c r="R25" s="189"/>
      <c r="S25" s="74">
        <f aca="true" t="shared" si="2" ref="S25:T27">IF(AND(C25="",F25="",I25="",L25=""),"",N(C25)+N(F25)+N(I25)+N(L25))</f>
        <v>8</v>
      </c>
      <c r="T25" s="74">
        <f t="shared" si="2"/>
        <v>3</v>
      </c>
      <c r="U25" s="190">
        <f>O25</f>
        <v>2</v>
      </c>
      <c r="V25" s="190"/>
      <c r="W25" s="190">
        <f>IF(Q25="","",(S25-T25))</f>
        <v>5</v>
      </c>
      <c r="X25" s="190"/>
      <c r="Y25" s="190">
        <f>IF(Q25="","",S25)</f>
        <v>8</v>
      </c>
      <c r="Z25" s="190"/>
      <c r="AA25" s="65">
        <f>IF(SUM(C25:N25)=0,0,U25*1000000+W25*1000+Y25)</f>
        <v>2005008</v>
      </c>
      <c r="AB25" s="187">
        <f>IF(AA25=0,"",IF(LARGE($AA$25:$AA$27,1)=AA25,1,IF(LARGE($AA$25:$AA$27,2)=AA25,2,IF(LARGE($AA$25:$AA$27,3)=AA25,3,IF(LARGE($AA$25:$AA$27,4)=AA25,4,-1)))))</f>
        <v>1</v>
      </c>
      <c r="AC25" s="187"/>
      <c r="AD25"/>
      <c r="AE25"/>
    </row>
    <row r="26" spans="1:31" ht="30" customHeight="1" hidden="1">
      <c r="A26" s="68" t="e">
        <f>VLOOKUP("C2",'zoznam hracov_list of players'!A$9:C$16,2,0)</f>
        <v>#N/A</v>
      </c>
      <c r="B26" s="78" t="e">
        <f>VLOOKUP("C2",'zoznam hracov_list of players'!A$9:F$16,6,0)</f>
        <v>#N/A</v>
      </c>
      <c r="C26" s="3">
        <f>IF(G25="","",G25)</f>
        <v>3</v>
      </c>
      <c r="D26" s="75">
        <f>IF(F25="","",F25)</f>
        <v>3</v>
      </c>
      <c r="E26" s="3"/>
      <c r="F26" s="4"/>
      <c r="G26" s="4"/>
      <c r="H26" s="4"/>
      <c r="I26" s="5">
        <v>9</v>
      </c>
      <c r="J26" s="5">
        <v>0</v>
      </c>
      <c r="K26" s="5"/>
      <c r="L26" s="5"/>
      <c r="M26" s="5"/>
      <c r="N26" s="73"/>
      <c r="O26" s="188">
        <f>IF(SUM(C26:N26)=0,"",IF($C26&gt;$D26,1,0)+IF($F26&gt;$G26,1,0)+IF($I26&gt;$J26,1,0)+IF($L26&gt;$M26,1,0)+$E26+$H26+$K26+$N26)</f>
        <v>1</v>
      </c>
      <c r="P26" s="188"/>
      <c r="Q26" s="189">
        <f>IF(SUM(C26:N26)=0,"",IF(C26="",0,1)+IF(F26="",0,1)+IF(I26="",0,1)+IF(L26="",0,1))</f>
        <v>2</v>
      </c>
      <c r="R26" s="189"/>
      <c r="S26" s="74">
        <f t="shared" si="2"/>
        <v>12</v>
      </c>
      <c r="T26" s="74">
        <f t="shared" si="2"/>
        <v>3</v>
      </c>
      <c r="U26" s="190">
        <f>O26</f>
        <v>1</v>
      </c>
      <c r="V26" s="190"/>
      <c r="W26" s="191">
        <f>IF(Q26="","",(S26-T26))</f>
        <v>9</v>
      </c>
      <c r="X26" s="191"/>
      <c r="Y26" s="190">
        <f>IF(Q26="","",S26)</f>
        <v>12</v>
      </c>
      <c r="Z26" s="190"/>
      <c r="AA26" s="65">
        <f>IF(SUM(C26:N26)=0,0,U26*1000000+W26*1000+Y26)</f>
        <v>1009012</v>
      </c>
      <c r="AB26" s="187">
        <f>IF(AA26=0,"",IF(LARGE($AA$25:$AA$27,1)=AA26,1,IF(LARGE($AA$25:$AA$27,2)=AA26,2,IF(LARGE($AA$25:$AA$27,3)=AA26,3,IF(LARGE($AA$25:$AA$27,4)=AA26,4,-1)))))</f>
        <v>2</v>
      </c>
      <c r="AC26" s="187"/>
      <c r="AD26"/>
      <c r="AE26"/>
    </row>
    <row r="27" spans="1:31" ht="30" customHeight="1" hidden="1">
      <c r="A27" s="68" t="e">
        <f>VLOOKUP("C3",'zoznam hracov_list of players'!A$9:C$16,2,0)</f>
        <v>#N/A</v>
      </c>
      <c r="B27" s="78" t="e">
        <f>VLOOKUP("C3",'zoznam hracov_list of players'!A$9:F$16,6,0)</f>
        <v>#N/A</v>
      </c>
      <c r="C27" s="3">
        <f>IF(J25="","",J25)</f>
        <v>0</v>
      </c>
      <c r="D27" s="3">
        <f>IF(I25="","",I25)</f>
        <v>5</v>
      </c>
      <c r="E27" s="3"/>
      <c r="F27" s="3">
        <f>IF(J26="","",J26)</f>
        <v>0</v>
      </c>
      <c r="G27" s="3">
        <f>IF(I26="","",I26)</f>
        <v>9</v>
      </c>
      <c r="H27" s="3"/>
      <c r="I27" s="4"/>
      <c r="J27" s="4"/>
      <c r="K27" s="4"/>
      <c r="L27" s="5"/>
      <c r="M27" s="5"/>
      <c r="N27" s="73"/>
      <c r="O27" s="188">
        <f>IF(SUM(C27:N27)=0,"",IF($C27&gt;$D27,1,0)+IF($F27&gt;$G27,1,0)+IF($I27&gt;$J27,1,0)+IF($L27&gt;$M27,1,0)+$E27+$H27+$K27+$N27)</f>
        <v>0</v>
      </c>
      <c r="P27" s="188"/>
      <c r="Q27" s="189">
        <f>IF(SUM(C27:N27)=0,"",IF(C27="",0,1)+IF(F27="",0,1)+IF(I27="",0,1)+IF(L27="",0,1))</f>
        <v>2</v>
      </c>
      <c r="R27" s="189"/>
      <c r="S27" s="74">
        <f t="shared" si="2"/>
        <v>0</v>
      </c>
      <c r="T27" s="74">
        <f t="shared" si="2"/>
        <v>14</v>
      </c>
      <c r="U27" s="190">
        <f>O27</f>
        <v>0</v>
      </c>
      <c r="V27" s="190"/>
      <c r="W27" s="190">
        <f>IF(Q27="","",(S27-T27))</f>
        <v>-14</v>
      </c>
      <c r="X27" s="190"/>
      <c r="Y27" s="190">
        <f>IF(Q27="","",S27)</f>
        <v>0</v>
      </c>
      <c r="Z27" s="190"/>
      <c r="AA27" s="65">
        <f>IF(SUM(C27:N27)=0,0,U27*1000000+W27*1000+Y27)</f>
        <v>-14000</v>
      </c>
      <c r="AB27" s="178">
        <f>IF(AA27=0,"",IF(LARGE($AA$25:$AA$27,1)=AA27,1,IF(LARGE($AA$25:$AA$27,2)=AA27,2,IF(LARGE($AA$25:$AA$27,3)=AA27,3,IF(LARGE($AA$25:$AA$27,4)=AA27,4,-1)))))</f>
        <v>3</v>
      </c>
      <c r="AC27" s="178"/>
      <c r="AD27"/>
      <c r="AE27"/>
    </row>
    <row r="28" spans="1:32" ht="20.25" customHeight="1">
      <c r="A28" s="194" t="s">
        <v>116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57"/>
      <c r="AE28" s="57"/>
      <c r="AF28" s="57"/>
    </row>
  </sheetData>
  <sheetProtection/>
  <mergeCells count="122">
    <mergeCell ref="A22:AC22"/>
    <mergeCell ref="A28:AC28"/>
    <mergeCell ref="O20:P20"/>
    <mergeCell ref="Q20:R20"/>
    <mergeCell ref="U20:V20"/>
    <mergeCell ref="W20:X20"/>
    <mergeCell ref="Y20:Z20"/>
    <mergeCell ref="AB20:AC20"/>
    <mergeCell ref="L23:M24"/>
    <mergeCell ref="O27:P27"/>
    <mergeCell ref="O19:P19"/>
    <mergeCell ref="Q19:R19"/>
    <mergeCell ref="U19:V19"/>
    <mergeCell ref="W19:X19"/>
    <mergeCell ref="Y19:Z19"/>
    <mergeCell ref="AB19:AC19"/>
    <mergeCell ref="AB16:AC17"/>
    <mergeCell ref="O18:P18"/>
    <mergeCell ref="Q18:R18"/>
    <mergeCell ref="U18:V18"/>
    <mergeCell ref="W18:X18"/>
    <mergeCell ref="Y18:Z18"/>
    <mergeCell ref="AB18:AC18"/>
    <mergeCell ref="A16:B17"/>
    <mergeCell ref="C16:D16"/>
    <mergeCell ref="F16:G16"/>
    <mergeCell ref="I16:J16"/>
    <mergeCell ref="O16:P17"/>
    <mergeCell ref="C17:D17"/>
    <mergeCell ref="F17:G17"/>
    <mergeCell ref="I17:J17"/>
    <mergeCell ref="L16:M16"/>
    <mergeCell ref="L17:M17"/>
    <mergeCell ref="O14:P14"/>
    <mergeCell ref="Q14:R14"/>
    <mergeCell ref="U14:V14"/>
    <mergeCell ref="W14:X14"/>
    <mergeCell ref="Y14:Z14"/>
    <mergeCell ref="AB14:AC14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W12:X12"/>
    <mergeCell ref="Y12:Z12"/>
    <mergeCell ref="AB12:AC12"/>
    <mergeCell ref="Q10:R11"/>
    <mergeCell ref="S10:T11"/>
    <mergeCell ref="U10:V11"/>
    <mergeCell ref="W10:X11"/>
    <mergeCell ref="Y10:Z11"/>
    <mergeCell ref="AB10:AC11"/>
    <mergeCell ref="A10:B11"/>
    <mergeCell ref="C10:D10"/>
    <mergeCell ref="F10:G10"/>
    <mergeCell ref="I10:J10"/>
    <mergeCell ref="L10:M11"/>
    <mergeCell ref="O10:P11"/>
    <mergeCell ref="C11:D11"/>
    <mergeCell ref="F11:G11"/>
    <mergeCell ref="I11:J11"/>
    <mergeCell ref="Q27:R27"/>
    <mergeCell ref="U27:V27"/>
    <mergeCell ref="W27:X27"/>
    <mergeCell ref="Y27:Z27"/>
    <mergeCell ref="AB27:AC27"/>
    <mergeCell ref="O26:P26"/>
    <mergeCell ref="Q26:R26"/>
    <mergeCell ref="U26:V26"/>
    <mergeCell ref="W26:X26"/>
    <mergeCell ref="Y26:Z26"/>
    <mergeCell ref="C24:D24"/>
    <mergeCell ref="F24:G24"/>
    <mergeCell ref="I24:J24"/>
    <mergeCell ref="AB26:AC26"/>
    <mergeCell ref="O25:P25"/>
    <mergeCell ref="Q25:R25"/>
    <mergeCell ref="U25:V25"/>
    <mergeCell ref="W25:X25"/>
    <mergeCell ref="Y25:Z25"/>
    <mergeCell ref="AB25:AC25"/>
    <mergeCell ref="Q23:R24"/>
    <mergeCell ref="S23:T24"/>
    <mergeCell ref="U23:V24"/>
    <mergeCell ref="W23:X24"/>
    <mergeCell ref="Y23:Z24"/>
    <mergeCell ref="AB23:AC24"/>
    <mergeCell ref="F5:AC5"/>
    <mergeCell ref="A6:E6"/>
    <mergeCell ref="F6:AC6"/>
    <mergeCell ref="A7:E7"/>
    <mergeCell ref="F7:AC7"/>
    <mergeCell ref="A23:B24"/>
    <mergeCell ref="C23:D23"/>
    <mergeCell ref="F23:G23"/>
    <mergeCell ref="I23:J23"/>
    <mergeCell ref="O23:P24"/>
    <mergeCell ref="AB21:AC21"/>
    <mergeCell ref="A1:E1"/>
    <mergeCell ref="F1:AC1"/>
    <mergeCell ref="A2:E2"/>
    <mergeCell ref="F2:AC2"/>
    <mergeCell ref="A3:E3"/>
    <mergeCell ref="F3:AC3"/>
    <mergeCell ref="A4:E4"/>
    <mergeCell ref="F4:AC4"/>
    <mergeCell ref="A5:E5"/>
    <mergeCell ref="O21:P21"/>
    <mergeCell ref="Q21:R21"/>
    <mergeCell ref="U21:V21"/>
    <mergeCell ref="W21:X21"/>
    <mergeCell ref="Y21:Z21"/>
    <mergeCell ref="Q16:R17"/>
    <mergeCell ref="S16:T17"/>
    <mergeCell ref="U16:V17"/>
    <mergeCell ref="W16:X17"/>
    <mergeCell ref="Y16:Z17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6">
      <selection activeCell="BR53" sqref="BR53"/>
    </sheetView>
  </sheetViews>
  <sheetFormatPr defaultColWidth="9.140625" defaultRowHeight="3.75" customHeight="1"/>
  <cols>
    <col min="1" max="1" width="1.7109375" style="151" customWidth="1"/>
    <col min="2" max="13" width="1.7109375" style="14" customWidth="1"/>
    <col min="14" max="14" width="2.57421875" style="14" customWidth="1"/>
    <col min="15" max="20" width="1.7109375" style="14" customWidth="1"/>
    <col min="21" max="21" width="2.7109375" style="151" customWidth="1"/>
    <col min="22" max="24" width="1.7109375" style="14" customWidth="1"/>
    <col min="25" max="25" width="8.7109375" style="14" customWidth="1"/>
    <col min="26" max="34" width="1.7109375" style="14" customWidth="1"/>
    <col min="35" max="35" width="6.00390625" style="14" customWidth="1"/>
    <col min="36" max="38" width="1.7109375" style="14" customWidth="1"/>
    <col min="39" max="39" width="1.7109375" style="151" customWidth="1"/>
    <col min="40" max="40" width="9.7109375" style="14" customWidth="1"/>
    <col min="41" max="159" width="1.7109375" style="14" customWidth="1"/>
    <col min="160" max="16384" width="9.140625" style="14" customWidth="1"/>
  </cols>
  <sheetData>
    <row r="1" spans="8:86" ht="3.75" customHeight="1"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55"/>
      <c r="V1" s="47"/>
      <c r="W1" s="47"/>
      <c r="X1" s="47"/>
      <c r="Y1" s="47"/>
      <c r="Z1" s="47"/>
      <c r="AA1" s="47"/>
      <c r="AB1" s="47"/>
      <c r="AC1" s="47"/>
      <c r="AD1" s="51"/>
      <c r="AE1" s="47"/>
      <c r="AF1" s="47"/>
      <c r="AG1" s="47"/>
      <c r="AH1" s="47"/>
      <c r="AI1" s="47"/>
      <c r="AJ1" s="47"/>
      <c r="AK1" s="47"/>
      <c r="AL1" s="47"/>
      <c r="AM1" s="155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</row>
    <row r="2" spans="8:86" ht="3.75" customHeight="1"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5"/>
      <c r="V2" s="47"/>
      <c r="W2" s="47"/>
      <c r="X2" s="47"/>
      <c r="Y2" s="47"/>
      <c r="Z2" s="47"/>
      <c r="AA2" s="47"/>
      <c r="AB2" s="47"/>
      <c r="AC2" s="47"/>
      <c r="AD2" s="51"/>
      <c r="AE2" s="47"/>
      <c r="AF2" s="47"/>
      <c r="AG2" s="47"/>
      <c r="AH2" s="47"/>
      <c r="AI2" s="47"/>
      <c r="AJ2" s="47"/>
      <c r="AK2" s="47"/>
      <c r="AL2" s="47"/>
      <c r="AM2" s="15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</row>
    <row r="3" spans="2:86" ht="3.75" customHeight="1">
      <c r="B3" s="195" t="s">
        <v>39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 t="s">
        <v>179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</row>
    <row r="4" spans="2:86" ht="3.7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9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</row>
    <row r="5" spans="2:86" ht="3.75" customHeight="1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9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</row>
    <row r="6" spans="2:86" ht="3.7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1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</row>
    <row r="7" spans="8:86" ht="3.75" customHeight="1">
      <c r="H7" s="47"/>
      <c r="I7" s="47"/>
      <c r="J7" s="47"/>
      <c r="K7" s="47"/>
      <c r="L7" s="47"/>
      <c r="M7" s="47"/>
      <c r="N7" s="47"/>
      <c r="O7" s="47"/>
      <c r="P7" s="47"/>
      <c r="Q7" s="22"/>
      <c r="R7" s="22"/>
      <c r="S7" s="22"/>
      <c r="T7" s="22"/>
      <c r="U7" s="156"/>
      <c r="V7" s="22"/>
      <c r="W7" s="22"/>
      <c r="X7" s="22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163"/>
      <c r="AN7" s="50"/>
      <c r="AO7" s="50"/>
      <c r="AP7" s="50"/>
      <c r="AQ7" s="50"/>
      <c r="AR7" s="50"/>
      <c r="AS7" s="50"/>
      <c r="AT7" s="50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26:101" ht="3.75" customHeight="1"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BM8" s="47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22"/>
      <c r="CH8" s="22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15"/>
      <c r="CT8" s="15"/>
      <c r="CU8" s="15"/>
      <c r="CV8" s="15"/>
      <c r="CW8" s="15"/>
    </row>
    <row r="9" spans="7:101" ht="3.75" customHeight="1"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N9" s="202" t="s">
        <v>182</v>
      </c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17"/>
      <c r="BA9" s="17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22"/>
      <c r="CH9" s="22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15"/>
      <c r="CT9" s="15"/>
      <c r="CU9" s="15"/>
      <c r="CV9" s="15"/>
      <c r="CW9" s="15"/>
    </row>
    <row r="10" spans="7:101" ht="3.75" customHeight="1"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17"/>
      <c r="BA10" s="17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22"/>
      <c r="CH10" s="22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15"/>
      <c r="CT10" s="15"/>
      <c r="CU10" s="15"/>
      <c r="CV10" s="15"/>
      <c r="CW10" s="15"/>
    </row>
    <row r="11" spans="7:101" ht="3.75" customHeight="1"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7"/>
      <c r="BA11" s="17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22"/>
      <c r="CH11" s="22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15"/>
      <c r="CT11" s="15"/>
      <c r="CU11" s="15"/>
      <c r="CV11" s="15"/>
      <c r="CW11" s="15"/>
    </row>
    <row r="12" spans="7:101" ht="3.75" customHeight="1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7"/>
      <c r="BA12" s="17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15"/>
      <c r="CT12" s="15"/>
      <c r="CU12" s="15"/>
      <c r="CV12" s="15"/>
      <c r="CW12" s="15"/>
    </row>
    <row r="13" spans="7:101" ht="3.75" customHeight="1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V13" s="17"/>
      <c r="W13" s="17"/>
      <c r="X13" s="17"/>
      <c r="Y13" s="17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17"/>
      <c r="BA13" s="17"/>
      <c r="BB13" s="31"/>
      <c r="BC13" s="30"/>
      <c r="BD13" s="16"/>
      <c r="BE13" s="16"/>
      <c r="BF13" s="16"/>
      <c r="BG13" s="16"/>
      <c r="BH13" s="16"/>
      <c r="BI13" s="16"/>
      <c r="BJ13" s="16"/>
      <c r="BK13" s="16"/>
      <c r="BL13" s="17"/>
      <c r="BM13" s="17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15"/>
      <c r="CT13" s="15"/>
      <c r="CU13" s="15"/>
      <c r="CV13" s="15"/>
      <c r="CW13" s="15"/>
    </row>
    <row r="14" spans="7:101" ht="3.75" customHeight="1"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V14" s="17"/>
      <c r="W14" s="17"/>
      <c r="X14" s="17"/>
      <c r="Y14" s="17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7"/>
      <c r="BA14" s="17"/>
      <c r="BB14" s="203" t="s">
        <v>11</v>
      </c>
      <c r="BC14" s="203"/>
      <c r="BD14" s="204" t="str">
        <f>IF(ISNUMBER(AX27),IF(AX27+AZ29&gt;AX51+AZ50,AO27,AO51),"")</f>
        <v>Cuřínová Kateřina CZE</v>
      </c>
      <c r="BE14" s="204"/>
      <c r="BF14" s="204"/>
      <c r="BG14" s="204"/>
      <c r="BH14" s="204"/>
      <c r="BI14" s="204"/>
      <c r="BJ14" s="204"/>
      <c r="BK14" s="204"/>
      <c r="BL14" s="204"/>
      <c r="BM14" s="204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15"/>
      <c r="CT14" s="15"/>
      <c r="CU14" s="15"/>
      <c r="CV14" s="15"/>
      <c r="CW14" s="15"/>
    </row>
    <row r="15" spans="7:101" ht="15" customHeight="1"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V15" s="17"/>
      <c r="W15" s="17"/>
      <c r="X15" s="17"/>
      <c r="Y15" s="17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17"/>
      <c r="BA15" s="17"/>
      <c r="BB15" s="203"/>
      <c r="BC15" s="203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15"/>
      <c r="CT15" s="15"/>
      <c r="CU15" s="15"/>
      <c r="CV15" s="15"/>
      <c r="CW15" s="15"/>
    </row>
    <row r="16" spans="7:101" ht="3.75" customHeight="1"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17"/>
      <c r="W16" s="17"/>
      <c r="X16" s="17"/>
      <c r="Y16" s="17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7"/>
      <c r="BA16" s="17"/>
      <c r="BB16" s="203"/>
      <c r="BC16" s="203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15"/>
      <c r="CT16" s="15"/>
      <c r="CU16" s="15"/>
      <c r="CV16" s="15"/>
      <c r="CW16" s="15"/>
    </row>
    <row r="17" spans="7:101" ht="3.75" customHeight="1"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17"/>
      <c r="W17" s="17"/>
      <c r="X17" s="17"/>
      <c r="Y17" s="17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17"/>
      <c r="BA17" s="17"/>
      <c r="BB17" s="203"/>
      <c r="BC17" s="203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15"/>
      <c r="CT17" s="15"/>
      <c r="CU17" s="15"/>
      <c r="CV17" s="15"/>
      <c r="CW17" s="15"/>
    </row>
    <row r="18" spans="1:101" ht="3.75" customHeight="1">
      <c r="A18" s="152"/>
      <c r="B18" s="28"/>
      <c r="C18" s="28"/>
      <c r="D18" s="36"/>
      <c r="E18" s="36"/>
      <c r="F18" s="36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2"/>
      <c r="V18" s="35"/>
      <c r="W18" s="35"/>
      <c r="X18" s="16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17"/>
      <c r="BA18" s="17"/>
      <c r="BB18" s="18"/>
      <c r="BC18" s="30"/>
      <c r="BD18" s="31"/>
      <c r="BE18" s="31"/>
      <c r="BF18" s="31"/>
      <c r="BG18" s="31"/>
      <c r="BH18" s="31"/>
      <c r="BI18" s="31"/>
      <c r="BJ18" s="31"/>
      <c r="BK18" s="31"/>
      <c r="BL18" s="17"/>
      <c r="BM18" s="17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15"/>
      <c r="CT18" s="15"/>
      <c r="CU18" s="15"/>
      <c r="CV18" s="15"/>
      <c r="CW18" s="15"/>
    </row>
    <row r="19" spans="1:101" ht="3.75" customHeight="1">
      <c r="A19" s="152"/>
      <c r="B19" s="28"/>
      <c r="C19" s="28"/>
      <c r="D19" s="36"/>
      <c r="E19" s="36"/>
      <c r="F19" s="36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2"/>
      <c r="V19" s="35"/>
      <c r="W19" s="35"/>
      <c r="X19" s="16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7"/>
      <c r="BA19" s="17"/>
      <c r="BB19" s="203" t="s">
        <v>12</v>
      </c>
      <c r="BC19" s="203"/>
      <c r="BD19" s="204" t="str">
        <f>IF(ISNUMBER(AX27),IF(AX27+AZ29&gt;AX51+AZ50,AO51,AO27),"")</f>
        <v>Langauer Katinka HUN</v>
      </c>
      <c r="BE19" s="204"/>
      <c r="BF19" s="204"/>
      <c r="BG19" s="204"/>
      <c r="BH19" s="204"/>
      <c r="BI19" s="204"/>
      <c r="BJ19" s="204"/>
      <c r="BK19" s="204"/>
      <c r="BL19" s="204"/>
      <c r="BM19" s="204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15"/>
      <c r="CT19" s="15"/>
      <c r="CU19" s="15"/>
      <c r="CV19" s="15"/>
      <c r="CW19" s="15"/>
    </row>
    <row r="20" spans="1:101" ht="15" customHeight="1">
      <c r="A20" s="152"/>
      <c r="B20" s="28"/>
      <c r="C20" s="28"/>
      <c r="D20" s="36"/>
      <c r="E20" s="36"/>
      <c r="F20" s="36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2"/>
      <c r="V20" s="35"/>
      <c r="W20" s="35"/>
      <c r="X20" s="18"/>
      <c r="Y20" s="16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2"/>
      <c r="AL20" s="30"/>
      <c r="AM20" s="155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30"/>
      <c r="BA20" s="17"/>
      <c r="BB20" s="203"/>
      <c r="BC20" s="203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15"/>
      <c r="CT20" s="15"/>
      <c r="CU20" s="15"/>
      <c r="CV20" s="15"/>
      <c r="CW20" s="15"/>
    </row>
    <row r="21" spans="1:101" ht="3.75" customHeight="1">
      <c r="A21" s="152"/>
      <c r="B21" s="28"/>
      <c r="C21" s="28"/>
      <c r="D21" s="36"/>
      <c r="E21" s="36"/>
      <c r="F21" s="3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2" t="str">
        <f>V21&amp;" "&amp;Z21</f>
        <v>1. A Cuřínová Kateřina CZE</v>
      </c>
      <c r="V21" s="205" t="s">
        <v>21</v>
      </c>
      <c r="W21" s="205"/>
      <c r="X21" s="205"/>
      <c r="Y21" s="205"/>
      <c r="Z21" s="206" t="str">
        <f>'BC1'!B12</f>
        <v>Cuřínová Kateřina CZE</v>
      </c>
      <c r="AA21" s="205"/>
      <c r="AB21" s="205"/>
      <c r="AC21" s="205"/>
      <c r="AD21" s="205"/>
      <c r="AE21" s="205"/>
      <c r="AF21" s="205"/>
      <c r="AG21" s="205"/>
      <c r="AH21" s="205"/>
      <c r="AI21" s="205"/>
      <c r="AJ21" s="207">
        <v>3</v>
      </c>
      <c r="AK21" s="207"/>
      <c r="AL21" s="30"/>
      <c r="AM21" s="155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30"/>
      <c r="BA21" s="17"/>
      <c r="BB21" s="203"/>
      <c r="BC21" s="203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15"/>
      <c r="CT21" s="15"/>
      <c r="CU21" s="15"/>
      <c r="CV21" s="15"/>
      <c r="CW21" s="15"/>
    </row>
    <row r="22" spans="1:101" ht="3.75" customHeight="1">
      <c r="A22" s="153"/>
      <c r="B22" s="15"/>
      <c r="C22" s="15"/>
      <c r="D22" s="15"/>
      <c r="E22" s="15"/>
      <c r="F22" s="15"/>
      <c r="G22" s="1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6"/>
      <c r="S22" s="16"/>
      <c r="T22" s="16"/>
      <c r="U22" s="156"/>
      <c r="V22" s="205"/>
      <c r="W22" s="205"/>
      <c r="X22" s="205"/>
      <c r="Y22" s="205"/>
      <c r="Z22" s="206"/>
      <c r="AA22" s="205"/>
      <c r="AB22" s="205"/>
      <c r="AC22" s="205"/>
      <c r="AD22" s="205"/>
      <c r="AE22" s="205"/>
      <c r="AF22" s="205"/>
      <c r="AG22" s="205"/>
      <c r="AH22" s="205"/>
      <c r="AI22" s="205"/>
      <c r="AJ22" s="207"/>
      <c r="AK22" s="207"/>
      <c r="AL22" s="48"/>
      <c r="AM22" s="155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30"/>
      <c r="BA22" s="17"/>
      <c r="BB22" s="203"/>
      <c r="BC22" s="203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15"/>
      <c r="CT22" s="15"/>
      <c r="CU22" s="15"/>
      <c r="CV22" s="15"/>
      <c r="CW22" s="15"/>
    </row>
    <row r="23" spans="1:101" ht="3.75" customHeight="1">
      <c r="A23" s="153"/>
      <c r="B23" s="15"/>
      <c r="C23" s="15"/>
      <c r="D23" s="15"/>
      <c r="E23" s="15"/>
      <c r="F23" s="15"/>
      <c r="G23" s="1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6"/>
      <c r="S23" s="16"/>
      <c r="T23" s="16"/>
      <c r="U23" s="156"/>
      <c r="V23" s="205"/>
      <c r="W23" s="205"/>
      <c r="X23" s="205"/>
      <c r="Y23" s="205"/>
      <c r="Z23" s="206"/>
      <c r="AA23" s="205"/>
      <c r="AB23" s="205"/>
      <c r="AC23" s="205"/>
      <c r="AD23" s="205"/>
      <c r="AE23" s="205"/>
      <c r="AF23" s="205"/>
      <c r="AG23" s="205"/>
      <c r="AH23" s="205"/>
      <c r="AI23" s="205"/>
      <c r="AJ23" s="207"/>
      <c r="AK23" s="207"/>
      <c r="AL23" s="208"/>
      <c r="AM23" s="155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30"/>
      <c r="BA23" s="17"/>
      <c r="BB23" s="17"/>
      <c r="BC23" s="30"/>
      <c r="BD23" s="31"/>
      <c r="BE23" s="31"/>
      <c r="BF23" s="31"/>
      <c r="BG23" s="31"/>
      <c r="BH23" s="31"/>
      <c r="BI23" s="31"/>
      <c r="BJ23" s="31"/>
      <c r="BK23" s="31"/>
      <c r="BL23" s="17"/>
      <c r="BM23" s="17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15"/>
      <c r="CT23" s="15"/>
      <c r="CU23" s="15"/>
      <c r="CV23" s="15"/>
      <c r="CW23" s="15"/>
    </row>
    <row r="24" spans="1:101" ht="3.75" customHeight="1">
      <c r="A24" s="152"/>
      <c r="B24" s="28"/>
      <c r="C24" s="28"/>
      <c r="D24" s="36"/>
      <c r="E24" s="36"/>
      <c r="F24" s="3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2"/>
      <c r="V24" s="205"/>
      <c r="W24" s="205"/>
      <c r="X24" s="205"/>
      <c r="Y24" s="205"/>
      <c r="Z24" s="206"/>
      <c r="AA24" s="205"/>
      <c r="AB24" s="205"/>
      <c r="AC24" s="205"/>
      <c r="AD24" s="205"/>
      <c r="AE24" s="205"/>
      <c r="AF24" s="205"/>
      <c r="AG24" s="205"/>
      <c r="AH24" s="205"/>
      <c r="AI24" s="205"/>
      <c r="AJ24" s="207"/>
      <c r="AK24" s="207"/>
      <c r="AL24" s="208"/>
      <c r="AM24" s="155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30"/>
      <c r="BA24" s="17"/>
      <c r="BB24" s="203" t="s">
        <v>13</v>
      </c>
      <c r="BC24" s="203"/>
      <c r="BD24" s="205" t="str">
        <f>Z79</f>
        <v>Pokorná Aneta CZE</v>
      </c>
      <c r="BE24" s="205"/>
      <c r="BF24" s="205"/>
      <c r="BG24" s="205"/>
      <c r="BH24" s="205"/>
      <c r="BI24" s="205"/>
      <c r="BJ24" s="205"/>
      <c r="BK24" s="205"/>
      <c r="BL24" s="205"/>
      <c r="BM24" s="205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15"/>
      <c r="CT24" s="15"/>
      <c r="CU24" s="15"/>
      <c r="CV24" s="15"/>
      <c r="CW24" s="15"/>
    </row>
    <row r="25" spans="1:101" ht="3.75" customHeight="1">
      <c r="A25" s="152"/>
      <c r="B25" s="28"/>
      <c r="C25" s="28"/>
      <c r="D25" s="36"/>
      <c r="E25" s="36"/>
      <c r="F25" s="3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2"/>
      <c r="V25" s="35"/>
      <c r="W25" s="35"/>
      <c r="X25" s="18"/>
      <c r="Y25" s="16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3"/>
      <c r="AK25" s="32"/>
      <c r="AL25" s="208"/>
      <c r="AM25" s="155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30"/>
      <c r="BA25" s="17"/>
      <c r="BB25" s="203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15"/>
      <c r="CT25" s="15"/>
      <c r="CU25" s="15"/>
      <c r="CV25" s="15"/>
      <c r="CW25" s="15"/>
    </row>
    <row r="26" spans="1:101" ht="3.75" customHeight="1">
      <c r="A26" s="152"/>
      <c r="B26" s="28"/>
      <c r="C26" s="28"/>
      <c r="D26" s="36"/>
      <c r="E26" s="36"/>
      <c r="F26" s="3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2"/>
      <c r="V26" s="35"/>
      <c r="W26" s="35"/>
      <c r="X26" s="16"/>
      <c r="Y26" s="1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3"/>
      <c r="AK26" s="32"/>
      <c r="AL26" s="26"/>
      <c r="AM26" s="155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30"/>
      <c r="BA26" s="17"/>
      <c r="BB26" s="203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15"/>
      <c r="CT26" s="15"/>
      <c r="CU26" s="15"/>
      <c r="CV26" s="15"/>
      <c r="CW26" s="15"/>
    </row>
    <row r="27" spans="1:101" ht="3.75" customHeight="1">
      <c r="A27" s="152"/>
      <c r="B27" s="28"/>
      <c r="C27" s="28"/>
      <c r="D27" s="36"/>
      <c r="E27" s="36"/>
      <c r="F27" s="3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2"/>
      <c r="V27" s="35"/>
      <c r="W27" s="35"/>
      <c r="X27" s="16"/>
      <c r="Y27" s="16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3"/>
      <c r="AK27" s="32"/>
      <c r="AL27" s="26"/>
      <c r="AM27" s="152" t="str">
        <f>AN27&amp;" "&amp;AO27</f>
        <v>1. Finalist Cuřínová Kateřina CZE</v>
      </c>
      <c r="AN27" s="195" t="s">
        <v>74</v>
      </c>
      <c r="AO27" s="209" t="str">
        <f>IF(ISNUMBER(AJ21),IF((AJ21+AL23)&gt;(AJ33+AL32),Z21,Z33),"")</f>
        <v>Cuřínová Kateřina CZE</v>
      </c>
      <c r="AP27" s="210"/>
      <c r="AQ27" s="210"/>
      <c r="AR27" s="210"/>
      <c r="AS27" s="210"/>
      <c r="AT27" s="210"/>
      <c r="AU27" s="210"/>
      <c r="AV27" s="210"/>
      <c r="AW27" s="211"/>
      <c r="AX27" s="218">
        <v>3</v>
      </c>
      <c r="AY27" s="218"/>
      <c r="AZ27" s="30"/>
      <c r="BA27" s="17"/>
      <c r="BB27" s="203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15"/>
      <c r="CT27" s="15"/>
      <c r="CU27" s="15"/>
      <c r="CV27" s="15"/>
      <c r="CW27" s="15"/>
    </row>
    <row r="28" spans="1:101" ht="3.75" customHeight="1">
      <c r="A28" s="153"/>
      <c r="B28" s="15"/>
      <c r="C28" s="15"/>
      <c r="D28" s="15"/>
      <c r="E28" s="15"/>
      <c r="F28" s="15"/>
      <c r="G28" s="1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6"/>
      <c r="S28" s="16"/>
      <c r="T28" s="16"/>
      <c r="U28" s="156"/>
      <c r="V28" s="16"/>
      <c r="W28" s="34"/>
      <c r="X28" s="16"/>
      <c r="Y28" s="16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3"/>
      <c r="AK28" s="32"/>
      <c r="AL28" s="26"/>
      <c r="AM28" s="164"/>
      <c r="AN28" s="195"/>
      <c r="AO28" s="212"/>
      <c r="AP28" s="213"/>
      <c r="AQ28" s="213"/>
      <c r="AR28" s="213"/>
      <c r="AS28" s="213"/>
      <c r="AT28" s="213"/>
      <c r="AU28" s="213"/>
      <c r="AV28" s="213"/>
      <c r="AW28" s="214"/>
      <c r="AX28" s="218"/>
      <c r="AY28" s="218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16"/>
      <c r="BN28" s="47"/>
      <c r="BO28" s="21"/>
      <c r="BP28" s="21"/>
      <c r="BQ28" s="21"/>
      <c r="BR28" s="21"/>
      <c r="BS28" s="21"/>
      <c r="BT28" s="21"/>
      <c r="BU28" s="21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15"/>
      <c r="CT28" s="15"/>
      <c r="CU28" s="15"/>
      <c r="CV28" s="15"/>
      <c r="CW28" s="15"/>
    </row>
    <row r="29" spans="1:101" ht="15" customHeight="1">
      <c r="A29" s="153"/>
      <c r="B29" s="15"/>
      <c r="C29" s="15"/>
      <c r="D29" s="15"/>
      <c r="E29" s="15"/>
      <c r="F29" s="15"/>
      <c r="G29" s="1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6"/>
      <c r="S29" s="16"/>
      <c r="T29" s="16"/>
      <c r="U29" s="156"/>
      <c r="V29" s="16"/>
      <c r="W29" s="34"/>
      <c r="X29" s="16"/>
      <c r="Y29" s="16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3"/>
      <c r="AK29" s="32"/>
      <c r="AL29" s="26"/>
      <c r="AM29" s="155"/>
      <c r="AN29" s="195"/>
      <c r="AO29" s="212"/>
      <c r="AP29" s="213"/>
      <c r="AQ29" s="213"/>
      <c r="AR29" s="213"/>
      <c r="AS29" s="213"/>
      <c r="AT29" s="213"/>
      <c r="AU29" s="213"/>
      <c r="AV29" s="213"/>
      <c r="AW29" s="214"/>
      <c r="AX29" s="218"/>
      <c r="AY29" s="218"/>
      <c r="AZ29" s="208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16"/>
      <c r="BM29" s="18"/>
      <c r="BN29" s="28"/>
      <c r="BO29" s="28"/>
      <c r="BP29" s="28"/>
      <c r="BQ29" s="28"/>
      <c r="BR29" s="28"/>
      <c r="BS29" s="28"/>
      <c r="BT29" s="28"/>
      <c r="BU29" s="28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15"/>
      <c r="CT29" s="15"/>
      <c r="CU29" s="15"/>
      <c r="CV29" s="15"/>
      <c r="CW29" s="15"/>
    </row>
    <row r="30" spans="1:101" ht="3.75" customHeight="1">
      <c r="A30" s="152"/>
      <c r="B30" s="28"/>
      <c r="C30" s="28"/>
      <c r="D30" s="36"/>
      <c r="E30" s="36"/>
      <c r="F30" s="3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2"/>
      <c r="V30" s="35"/>
      <c r="W30" s="35"/>
      <c r="X30" s="16"/>
      <c r="Y30" s="1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3"/>
      <c r="AK30" s="32"/>
      <c r="AL30" s="26"/>
      <c r="AM30" s="155"/>
      <c r="AN30" s="195"/>
      <c r="AO30" s="215"/>
      <c r="AP30" s="216"/>
      <c r="AQ30" s="216"/>
      <c r="AR30" s="216"/>
      <c r="AS30" s="216"/>
      <c r="AT30" s="216"/>
      <c r="AU30" s="216"/>
      <c r="AV30" s="216"/>
      <c r="AW30" s="217"/>
      <c r="AX30" s="218"/>
      <c r="AY30" s="218"/>
      <c r="AZ30" s="208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16"/>
      <c r="BM30" s="18"/>
      <c r="BN30" s="28"/>
      <c r="BO30" s="28"/>
      <c r="BP30" s="28"/>
      <c r="BQ30" s="28"/>
      <c r="BR30" s="28"/>
      <c r="BS30" s="28"/>
      <c r="BT30" s="28"/>
      <c r="BU30" s="28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15"/>
      <c r="CT30" s="15"/>
      <c r="CU30" s="15"/>
      <c r="CV30" s="15"/>
      <c r="CW30" s="15"/>
    </row>
    <row r="31" spans="1:101" ht="3.75" customHeight="1">
      <c r="A31" s="152"/>
      <c r="B31" s="28"/>
      <c r="C31" s="28"/>
      <c r="D31" s="36"/>
      <c r="E31" s="36"/>
      <c r="F31" s="3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2"/>
      <c r="V31" s="35"/>
      <c r="W31" s="35"/>
      <c r="X31" s="16"/>
      <c r="Y31" s="16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3"/>
      <c r="AK31" s="32"/>
      <c r="AL31" s="26"/>
      <c r="AM31" s="155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1"/>
      <c r="AY31" s="40"/>
      <c r="AZ31" s="208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16"/>
      <c r="BM31" s="1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7"/>
      <c r="CF31" s="27"/>
      <c r="CG31" s="22"/>
      <c r="CH31" s="22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15"/>
      <c r="CT31" s="15"/>
      <c r="CU31" s="15"/>
      <c r="CV31" s="15"/>
      <c r="CW31" s="15"/>
    </row>
    <row r="32" spans="1:101" ht="3.75" customHeight="1">
      <c r="A32" s="152"/>
      <c r="B32" s="28"/>
      <c r="C32" s="28"/>
      <c r="D32" s="36"/>
      <c r="E32" s="36"/>
      <c r="F32" s="3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2"/>
      <c r="V32" s="35"/>
      <c r="W32" s="35"/>
      <c r="X32" s="18"/>
      <c r="Y32" s="1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3"/>
      <c r="AK32" s="32"/>
      <c r="AL32" s="219"/>
      <c r="AM32" s="155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1"/>
      <c r="AY32" s="40"/>
      <c r="AZ32" s="26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16"/>
      <c r="BM32" s="16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7"/>
      <c r="CF32" s="27"/>
      <c r="CG32" s="22"/>
      <c r="CH32" s="22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15"/>
      <c r="CT32" s="15"/>
      <c r="CU32" s="15"/>
      <c r="CV32" s="15"/>
      <c r="CW32" s="15"/>
    </row>
    <row r="33" spans="1:101" ht="3.75" customHeight="1">
      <c r="A33" s="152"/>
      <c r="B33" s="28"/>
      <c r="C33" s="28"/>
      <c r="D33" s="36"/>
      <c r="E33" s="36"/>
      <c r="F33" s="3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2" t="str">
        <f>V33&amp;" "&amp;Z33</f>
        <v>2. B Pokorná Aneta CZE</v>
      </c>
      <c r="V33" s="220" t="s">
        <v>180</v>
      </c>
      <c r="W33" s="221"/>
      <c r="X33" s="221"/>
      <c r="Y33" s="222"/>
      <c r="Z33" s="206" t="str">
        <f>'BC1'!B18</f>
        <v>Pokorná Aneta CZE</v>
      </c>
      <c r="AA33" s="205"/>
      <c r="AB33" s="205"/>
      <c r="AC33" s="205"/>
      <c r="AD33" s="205"/>
      <c r="AE33" s="205"/>
      <c r="AF33" s="205"/>
      <c r="AG33" s="205"/>
      <c r="AH33" s="205"/>
      <c r="AI33" s="205"/>
      <c r="AJ33" s="227">
        <v>2</v>
      </c>
      <c r="AK33" s="227"/>
      <c r="AL33" s="219"/>
      <c r="AM33" s="155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44"/>
      <c r="AY33" s="44"/>
      <c r="AZ33" s="26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16"/>
      <c r="BN33" s="22"/>
      <c r="BO33" s="21"/>
      <c r="BP33" s="21"/>
      <c r="BQ33" s="21"/>
      <c r="BR33" s="21"/>
      <c r="BS33" s="21"/>
      <c r="BT33" s="21"/>
      <c r="BU33" s="21"/>
      <c r="BV33" s="28"/>
      <c r="BW33" s="28"/>
      <c r="BX33" s="28"/>
      <c r="BY33" s="28"/>
      <c r="BZ33" s="28"/>
      <c r="CA33" s="28"/>
      <c r="CB33" s="28"/>
      <c r="CC33" s="28"/>
      <c r="CD33" s="28"/>
      <c r="CE33" s="27"/>
      <c r="CF33" s="27"/>
      <c r="CG33" s="28"/>
      <c r="CH33" s="22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15"/>
      <c r="CT33" s="15"/>
      <c r="CU33" s="15"/>
      <c r="CV33" s="15"/>
      <c r="CW33" s="15"/>
    </row>
    <row r="34" spans="1:101" ht="3.75" customHeight="1">
      <c r="A34" s="153"/>
      <c r="B34" s="15"/>
      <c r="C34" s="15"/>
      <c r="D34" s="15"/>
      <c r="E34" s="15"/>
      <c r="F34" s="15"/>
      <c r="G34" s="1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16"/>
      <c r="S34" s="16"/>
      <c r="T34" s="16"/>
      <c r="U34" s="156"/>
      <c r="V34" s="223"/>
      <c r="W34" s="213"/>
      <c r="X34" s="213"/>
      <c r="Y34" s="214"/>
      <c r="Z34" s="206"/>
      <c r="AA34" s="205"/>
      <c r="AB34" s="205"/>
      <c r="AC34" s="205"/>
      <c r="AD34" s="205"/>
      <c r="AE34" s="205"/>
      <c r="AF34" s="205"/>
      <c r="AG34" s="205"/>
      <c r="AH34" s="205"/>
      <c r="AI34" s="205"/>
      <c r="AJ34" s="227"/>
      <c r="AK34" s="227"/>
      <c r="AL34" s="219"/>
      <c r="AM34" s="155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44"/>
      <c r="AY34" s="44"/>
      <c r="AZ34" s="26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16"/>
      <c r="BN34" s="22"/>
      <c r="BO34" s="21"/>
      <c r="BP34" s="21"/>
      <c r="BQ34" s="21"/>
      <c r="BR34" s="21"/>
      <c r="BS34" s="21"/>
      <c r="BT34" s="21"/>
      <c r="BU34" s="21"/>
      <c r="BV34" s="28"/>
      <c r="BW34" s="28"/>
      <c r="BX34" s="28"/>
      <c r="BY34" s="28"/>
      <c r="BZ34" s="28"/>
      <c r="CA34" s="28"/>
      <c r="CB34" s="28"/>
      <c r="CC34" s="28"/>
      <c r="CD34" s="28"/>
      <c r="CE34" s="27"/>
      <c r="CF34" s="27"/>
      <c r="CG34" s="28"/>
      <c r="CH34" s="22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15"/>
      <c r="CT34" s="15"/>
      <c r="CU34" s="15"/>
      <c r="CV34" s="15"/>
      <c r="CW34" s="15"/>
    </row>
    <row r="35" spans="1:101" ht="3.75" customHeight="1">
      <c r="A35" s="153"/>
      <c r="B35" s="15"/>
      <c r="C35" s="15"/>
      <c r="D35" s="15"/>
      <c r="E35" s="15"/>
      <c r="F35" s="15"/>
      <c r="G35" s="1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6"/>
      <c r="S35" s="16"/>
      <c r="T35" s="16"/>
      <c r="U35" s="156"/>
      <c r="V35" s="223"/>
      <c r="W35" s="213"/>
      <c r="X35" s="213"/>
      <c r="Y35" s="214"/>
      <c r="Z35" s="206"/>
      <c r="AA35" s="205"/>
      <c r="AB35" s="205"/>
      <c r="AC35" s="205"/>
      <c r="AD35" s="205"/>
      <c r="AE35" s="205"/>
      <c r="AF35" s="205"/>
      <c r="AG35" s="205"/>
      <c r="AH35" s="205"/>
      <c r="AI35" s="205"/>
      <c r="AJ35" s="227"/>
      <c r="AK35" s="227"/>
      <c r="AL35" s="37"/>
      <c r="AM35" s="165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44"/>
      <c r="AY35" s="44"/>
      <c r="AZ35" s="45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16"/>
      <c r="BN35" s="22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3"/>
      <c r="CG35" s="28"/>
      <c r="CH35" s="22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15"/>
      <c r="CT35" s="15"/>
      <c r="CU35" s="15"/>
      <c r="CV35" s="15"/>
      <c r="CW35" s="15"/>
    </row>
    <row r="36" spans="1:101" ht="3.75" customHeight="1">
      <c r="A36" s="152"/>
      <c r="B36" s="28"/>
      <c r="C36" s="28"/>
      <c r="D36" s="36"/>
      <c r="E36" s="36"/>
      <c r="F36" s="3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2"/>
      <c r="V36" s="224"/>
      <c r="W36" s="225"/>
      <c r="X36" s="225"/>
      <c r="Y36" s="226"/>
      <c r="Z36" s="206"/>
      <c r="AA36" s="205"/>
      <c r="AB36" s="205"/>
      <c r="AC36" s="205"/>
      <c r="AD36" s="205"/>
      <c r="AE36" s="205"/>
      <c r="AF36" s="205"/>
      <c r="AG36" s="205"/>
      <c r="AH36" s="205"/>
      <c r="AI36" s="205"/>
      <c r="AJ36" s="227"/>
      <c r="AK36" s="227"/>
      <c r="AL36" s="46"/>
      <c r="AM36" s="165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44"/>
      <c r="AY36" s="44"/>
      <c r="AZ36" s="45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16"/>
      <c r="BN36" s="22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3"/>
      <c r="CG36" s="22"/>
      <c r="CH36" s="22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15"/>
      <c r="CT36" s="15"/>
      <c r="CU36" s="15"/>
      <c r="CV36" s="15"/>
      <c r="CW36" s="15"/>
    </row>
    <row r="37" spans="1:101" ht="3.75" customHeight="1">
      <c r="A37" s="152"/>
      <c r="B37" s="28"/>
      <c r="C37" s="28"/>
      <c r="D37" s="36"/>
      <c r="E37" s="36"/>
      <c r="F37" s="3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2"/>
      <c r="V37" s="35"/>
      <c r="W37" s="35"/>
      <c r="X37" s="18"/>
      <c r="Y37" s="16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3"/>
      <c r="AK37" s="32"/>
      <c r="AL37" s="46"/>
      <c r="AM37" s="16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44"/>
      <c r="AY37" s="44"/>
      <c r="AZ37" s="45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16"/>
      <c r="BN37" s="22"/>
      <c r="BO37" s="21"/>
      <c r="BP37" s="21"/>
      <c r="BQ37" s="21"/>
      <c r="BR37" s="21"/>
      <c r="BS37" s="21"/>
      <c r="CF37" s="23"/>
      <c r="CG37" s="22"/>
      <c r="CH37" s="22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15"/>
      <c r="CT37" s="15"/>
      <c r="CU37" s="15"/>
      <c r="CV37" s="15"/>
      <c r="CW37" s="15"/>
    </row>
    <row r="38" spans="1:101" ht="3.75" customHeight="1">
      <c r="A38" s="152"/>
      <c r="B38" s="28"/>
      <c r="C38" s="28"/>
      <c r="D38" s="36"/>
      <c r="E38" s="36"/>
      <c r="F38" s="3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2"/>
      <c r="V38" s="35"/>
      <c r="W38" s="35"/>
      <c r="X38" s="16"/>
      <c r="Y38" s="1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3"/>
      <c r="AK38" s="32"/>
      <c r="AL38" s="46"/>
      <c r="AM38" s="16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44"/>
      <c r="AY38" s="44"/>
      <c r="AZ38" s="45"/>
      <c r="BA38" s="30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22"/>
      <c r="BO38" s="21"/>
      <c r="BP38" s="21"/>
      <c r="BQ38" s="21"/>
      <c r="BR38" s="21"/>
      <c r="BS38" s="21"/>
      <c r="CF38" s="23"/>
      <c r="CG38" s="22"/>
      <c r="CH38" s="22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15"/>
      <c r="CT38" s="15"/>
      <c r="CU38" s="15"/>
      <c r="CV38" s="15"/>
      <c r="CW38" s="15"/>
    </row>
    <row r="39" spans="1:101" ht="3.75" customHeight="1">
      <c r="A39" s="152"/>
      <c r="B39" s="28"/>
      <c r="C39" s="28"/>
      <c r="D39" s="36"/>
      <c r="E39" s="36"/>
      <c r="F39" s="3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2"/>
      <c r="V39" s="35"/>
      <c r="W39" s="35"/>
      <c r="X39" s="16"/>
      <c r="Y39" s="1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3"/>
      <c r="AK39" s="32"/>
      <c r="AL39" s="46"/>
      <c r="AM39" s="16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44"/>
      <c r="AY39" s="44"/>
      <c r="AZ39" s="45"/>
      <c r="BA39" s="30"/>
      <c r="BB39" s="228" t="str">
        <f>IF(ISNUMBER(AX27),IF(AX27&gt;AX51,AO27,AO51),"")</f>
        <v>Cuřínová Kateřina CZE</v>
      </c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30"/>
      <c r="BN39" s="22"/>
      <c r="BO39" s="21"/>
      <c r="BP39" s="21"/>
      <c r="BQ39" s="21"/>
      <c r="BR39" s="21"/>
      <c r="BS39" s="21"/>
      <c r="CF39" s="23"/>
      <c r="CG39" s="22"/>
      <c r="CH39" s="22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15"/>
      <c r="CT39" s="15"/>
      <c r="CU39" s="15"/>
      <c r="CV39" s="15"/>
      <c r="CW39" s="15"/>
    </row>
    <row r="40" spans="1:101" ht="15" customHeight="1">
      <c r="A40" s="153"/>
      <c r="B40" s="15"/>
      <c r="C40" s="15"/>
      <c r="D40" s="15"/>
      <c r="E40" s="15"/>
      <c r="F40" s="15"/>
      <c r="G40" s="1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6"/>
      <c r="S40" s="16"/>
      <c r="T40" s="16"/>
      <c r="U40" s="156"/>
      <c r="V40" s="16"/>
      <c r="W40" s="34"/>
      <c r="X40" s="16"/>
      <c r="Y40" s="1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3"/>
      <c r="AK40" s="32"/>
      <c r="AL40" s="46"/>
      <c r="AM40" s="16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44"/>
      <c r="AY40" s="44"/>
      <c r="AZ40" s="45"/>
      <c r="BA40" s="30"/>
      <c r="BB40" s="231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3"/>
      <c r="BN40" s="22"/>
      <c r="BO40" s="21"/>
      <c r="BP40" s="21"/>
      <c r="BQ40" s="21"/>
      <c r="BR40" s="21"/>
      <c r="BS40" s="21"/>
      <c r="CF40" s="23"/>
      <c r="CG40" s="22"/>
      <c r="CH40" s="22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15"/>
      <c r="CT40" s="15"/>
      <c r="CU40" s="15"/>
      <c r="CV40" s="15"/>
      <c r="CW40" s="15"/>
    </row>
    <row r="41" spans="1:101" ht="3.75" customHeight="1">
      <c r="A41" s="153"/>
      <c r="B41" s="15"/>
      <c r="C41" s="15"/>
      <c r="D41" s="15"/>
      <c r="E41" s="15"/>
      <c r="F41" s="15"/>
      <c r="G41" s="1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16"/>
      <c r="S41" s="16"/>
      <c r="T41" s="16"/>
      <c r="U41" s="156"/>
      <c r="V41" s="16"/>
      <c r="W41" s="34"/>
      <c r="X41" s="16"/>
      <c r="Y41" s="1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3"/>
      <c r="AK41" s="32"/>
      <c r="AL41" s="46"/>
      <c r="AM41" s="16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44"/>
      <c r="AY41" s="44"/>
      <c r="AZ41" s="45"/>
      <c r="BA41" s="19"/>
      <c r="BB41" s="231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3"/>
      <c r="BN41" s="22"/>
      <c r="BO41" s="21"/>
      <c r="BP41" s="21"/>
      <c r="BQ41" s="21"/>
      <c r="BR41" s="21"/>
      <c r="BS41" s="21"/>
      <c r="CF41" s="23"/>
      <c r="CG41" s="22"/>
      <c r="CH41" s="22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15"/>
      <c r="CT41" s="15"/>
      <c r="CU41" s="15"/>
      <c r="CV41" s="15"/>
      <c r="CW41" s="15"/>
    </row>
    <row r="42" spans="1:101" ht="3.75" customHeight="1">
      <c r="A42" s="152"/>
      <c r="B42" s="28"/>
      <c r="C42" s="28"/>
      <c r="D42" s="36"/>
      <c r="E42" s="36"/>
      <c r="F42" s="3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2"/>
      <c r="V42" s="35"/>
      <c r="W42" s="35"/>
      <c r="X42" s="16"/>
      <c r="Y42" s="1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3"/>
      <c r="AK42" s="32"/>
      <c r="AL42" s="46"/>
      <c r="AM42" s="16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44"/>
      <c r="AY42" s="44"/>
      <c r="AZ42" s="45"/>
      <c r="BA42" s="16"/>
      <c r="BB42" s="234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6"/>
      <c r="BN42" s="22"/>
      <c r="BO42" s="21"/>
      <c r="BP42" s="21"/>
      <c r="BQ42" s="21"/>
      <c r="BR42" s="21"/>
      <c r="BS42" s="21"/>
      <c r="CF42" s="23"/>
      <c r="CG42" s="22"/>
      <c r="CH42" s="22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15"/>
      <c r="CT42" s="15"/>
      <c r="CU42" s="15"/>
      <c r="CV42" s="15"/>
      <c r="CW42" s="15"/>
    </row>
    <row r="43" spans="1:101" ht="3.75" customHeight="1">
      <c r="A43" s="152"/>
      <c r="B43" s="28"/>
      <c r="C43" s="28"/>
      <c r="D43" s="36"/>
      <c r="E43" s="36"/>
      <c r="F43" s="3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2"/>
      <c r="V43" s="35"/>
      <c r="W43" s="35"/>
      <c r="X43" s="16"/>
      <c r="Y43" s="1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3"/>
      <c r="AK43" s="32"/>
      <c r="AL43" s="46"/>
      <c r="AM43" s="16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44"/>
      <c r="AY43" s="44"/>
      <c r="AZ43" s="45"/>
      <c r="BA43" s="16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16"/>
      <c r="BN43" s="22"/>
      <c r="BO43" s="21"/>
      <c r="BP43" s="21"/>
      <c r="BQ43" s="21"/>
      <c r="BR43" s="21"/>
      <c r="BS43" s="21"/>
      <c r="CF43" s="23"/>
      <c r="CG43" s="22"/>
      <c r="CH43" s="22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15"/>
      <c r="CT43" s="15"/>
      <c r="CU43" s="15"/>
      <c r="CV43" s="15"/>
      <c r="CW43" s="15"/>
    </row>
    <row r="44" spans="1:101" ht="3.75" customHeight="1">
      <c r="A44" s="152"/>
      <c r="B44" s="28"/>
      <c r="C44" s="28"/>
      <c r="D44" s="36"/>
      <c r="E44" s="36"/>
      <c r="F44" s="3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2"/>
      <c r="V44" s="35"/>
      <c r="W44" s="35"/>
      <c r="X44" s="18"/>
      <c r="Y44" s="1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3"/>
      <c r="AK44" s="32"/>
      <c r="AL44" s="46"/>
      <c r="AM44" s="16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44"/>
      <c r="AY44" s="44"/>
      <c r="AZ44" s="45"/>
      <c r="BA44" s="16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17"/>
      <c r="CF44" s="23"/>
      <c r="CG44" s="22"/>
      <c r="CH44" s="22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15"/>
      <c r="CT44" s="15"/>
      <c r="CU44" s="15"/>
      <c r="CV44" s="15"/>
      <c r="CW44" s="15"/>
    </row>
    <row r="45" spans="1:101" ht="3.75" customHeight="1">
      <c r="A45" s="152"/>
      <c r="B45" s="28"/>
      <c r="C45" s="28"/>
      <c r="D45" s="36"/>
      <c r="E45" s="36"/>
      <c r="F45" s="3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2" t="str">
        <f>V45&amp;" "&amp;Z45</f>
        <v>1. B Lamach Wojciech POL</v>
      </c>
      <c r="V45" s="205" t="s">
        <v>20</v>
      </c>
      <c r="W45" s="205"/>
      <c r="X45" s="205"/>
      <c r="Y45" s="205"/>
      <c r="Z45" s="206" t="str">
        <f>'BC1'!B21</f>
        <v>Lamach Wojciech POL</v>
      </c>
      <c r="AA45" s="205"/>
      <c r="AB45" s="205"/>
      <c r="AC45" s="205"/>
      <c r="AD45" s="205"/>
      <c r="AE45" s="205"/>
      <c r="AF45" s="205"/>
      <c r="AG45" s="205"/>
      <c r="AH45" s="205"/>
      <c r="AI45" s="205"/>
      <c r="AJ45" s="207">
        <v>0</v>
      </c>
      <c r="AK45" s="207"/>
      <c r="AL45" s="46"/>
      <c r="AM45" s="165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44"/>
      <c r="AY45" s="44"/>
      <c r="AZ45" s="45"/>
      <c r="BA45" s="16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CF45" s="23"/>
      <c r="CG45" s="22"/>
      <c r="CH45" s="22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15"/>
      <c r="CT45" s="15"/>
      <c r="CU45" s="15"/>
      <c r="CV45" s="15"/>
      <c r="CW45" s="15"/>
    </row>
    <row r="46" spans="1:101" ht="3.75" customHeight="1">
      <c r="A46" s="153"/>
      <c r="B46" s="15"/>
      <c r="C46" s="15"/>
      <c r="D46" s="15"/>
      <c r="E46" s="15"/>
      <c r="F46" s="15"/>
      <c r="G46" s="1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6"/>
      <c r="S46" s="16"/>
      <c r="T46" s="16"/>
      <c r="U46" s="156"/>
      <c r="V46" s="205"/>
      <c r="W46" s="205"/>
      <c r="X46" s="205"/>
      <c r="Y46" s="205"/>
      <c r="Z46" s="206"/>
      <c r="AA46" s="205"/>
      <c r="AB46" s="205"/>
      <c r="AC46" s="205"/>
      <c r="AD46" s="205"/>
      <c r="AE46" s="205"/>
      <c r="AF46" s="205"/>
      <c r="AG46" s="205"/>
      <c r="AH46" s="205"/>
      <c r="AI46" s="205"/>
      <c r="AJ46" s="207"/>
      <c r="AK46" s="207"/>
      <c r="AL46" s="46"/>
      <c r="AM46" s="165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4"/>
      <c r="AY46" s="44"/>
      <c r="AZ46" s="45"/>
      <c r="BA46" s="16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CF46" s="23"/>
      <c r="CG46" s="22"/>
      <c r="CH46" s="22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15"/>
      <c r="CT46" s="15"/>
      <c r="CU46" s="15"/>
      <c r="CV46" s="15"/>
      <c r="CW46" s="15"/>
    </row>
    <row r="47" spans="1:101" ht="3.75" customHeight="1">
      <c r="A47" s="153"/>
      <c r="B47" s="15"/>
      <c r="C47" s="15"/>
      <c r="D47" s="15"/>
      <c r="E47" s="15"/>
      <c r="F47" s="15"/>
      <c r="G47" s="1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6"/>
      <c r="S47" s="16"/>
      <c r="T47" s="16"/>
      <c r="U47" s="156"/>
      <c r="V47" s="205"/>
      <c r="W47" s="205"/>
      <c r="X47" s="205"/>
      <c r="Y47" s="205"/>
      <c r="Z47" s="206"/>
      <c r="AA47" s="205"/>
      <c r="AB47" s="205"/>
      <c r="AC47" s="205"/>
      <c r="AD47" s="205"/>
      <c r="AE47" s="205"/>
      <c r="AF47" s="205"/>
      <c r="AG47" s="205"/>
      <c r="AH47" s="205"/>
      <c r="AI47" s="205"/>
      <c r="AJ47" s="207"/>
      <c r="AK47" s="207"/>
      <c r="AL47" s="208"/>
      <c r="AM47" s="15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44"/>
      <c r="AY47" s="44"/>
      <c r="AZ47" s="26"/>
      <c r="BA47" s="16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CF47" s="23"/>
      <c r="CG47" s="22"/>
      <c r="CH47" s="22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15"/>
      <c r="CT47" s="15"/>
      <c r="CU47" s="15"/>
      <c r="CV47" s="15"/>
      <c r="CW47" s="15"/>
    </row>
    <row r="48" spans="1:101" ht="3.75" customHeight="1">
      <c r="A48" s="152"/>
      <c r="B48" s="28"/>
      <c r="C48" s="28"/>
      <c r="D48" s="36"/>
      <c r="E48" s="36"/>
      <c r="F48" s="36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2"/>
      <c r="V48" s="205"/>
      <c r="W48" s="205"/>
      <c r="X48" s="205"/>
      <c r="Y48" s="205"/>
      <c r="Z48" s="206"/>
      <c r="AA48" s="205"/>
      <c r="AB48" s="205"/>
      <c r="AC48" s="205"/>
      <c r="AD48" s="205"/>
      <c r="AE48" s="205"/>
      <c r="AF48" s="205"/>
      <c r="AG48" s="205"/>
      <c r="AH48" s="205"/>
      <c r="AI48" s="205"/>
      <c r="AJ48" s="207"/>
      <c r="AK48" s="207"/>
      <c r="AL48" s="208"/>
      <c r="AM48" s="155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44"/>
      <c r="AY48" s="44"/>
      <c r="AZ48" s="26"/>
      <c r="BA48" s="16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CF48" s="23"/>
      <c r="CG48" s="22"/>
      <c r="CH48" s="22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15"/>
      <c r="CT48" s="15"/>
      <c r="CU48" s="15"/>
      <c r="CV48" s="15"/>
      <c r="CW48" s="15"/>
    </row>
    <row r="49" spans="1:101" ht="3.75" customHeight="1">
      <c r="A49" s="152"/>
      <c r="B49" s="28"/>
      <c r="C49" s="28"/>
      <c r="D49" s="36"/>
      <c r="E49" s="36"/>
      <c r="F49" s="3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2"/>
      <c r="V49" s="35"/>
      <c r="W49" s="35"/>
      <c r="X49" s="18"/>
      <c r="Y49" s="1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3"/>
      <c r="AK49" s="32"/>
      <c r="AL49" s="208"/>
      <c r="AM49" s="155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2"/>
      <c r="AY49" s="42"/>
      <c r="AZ49" s="26"/>
      <c r="BA49" s="16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CF49" s="23"/>
      <c r="CG49" s="22"/>
      <c r="CH49" s="22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15"/>
      <c r="CT49" s="15"/>
      <c r="CU49" s="15"/>
      <c r="CV49" s="15"/>
      <c r="CW49" s="15"/>
    </row>
    <row r="50" spans="1:101" ht="3.75" customHeight="1">
      <c r="A50" s="152"/>
      <c r="B50" s="28"/>
      <c r="C50" s="28"/>
      <c r="D50" s="36"/>
      <c r="E50" s="36"/>
      <c r="F50" s="3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2"/>
      <c r="V50" s="35"/>
      <c r="W50" s="35"/>
      <c r="X50" s="16"/>
      <c r="Y50" s="1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3"/>
      <c r="AK50" s="32"/>
      <c r="AL50" s="26"/>
      <c r="AM50" s="155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41"/>
      <c r="AY50" s="40"/>
      <c r="AZ50" s="219"/>
      <c r="BA50" s="16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CF50" s="23"/>
      <c r="CG50" s="22"/>
      <c r="CH50" s="22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15"/>
      <c r="CT50" s="15"/>
      <c r="CU50" s="15"/>
      <c r="CV50" s="15"/>
      <c r="CW50" s="15"/>
    </row>
    <row r="51" spans="1:101" ht="3.75" customHeight="1">
      <c r="A51" s="152"/>
      <c r="B51" s="28"/>
      <c r="C51" s="28"/>
      <c r="D51" s="36"/>
      <c r="E51" s="36"/>
      <c r="F51" s="3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2"/>
      <c r="V51" s="35"/>
      <c r="W51" s="35"/>
      <c r="X51" s="16"/>
      <c r="Y51" s="16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3"/>
      <c r="AK51" s="32"/>
      <c r="AL51" s="26"/>
      <c r="AM51" s="152" t="str">
        <f>AN51&amp;" "&amp;AO51</f>
        <v>2. Finalist Langauer Katinka HUN</v>
      </c>
      <c r="AN51" s="195" t="s">
        <v>75</v>
      </c>
      <c r="AO51" s="209" t="str">
        <f>IF(ISNUMBER(AJ45),IF((AJ45+AL47)&gt;(AJ57+AL56),Z45,Z57),"")</f>
        <v>Langauer Katinka HUN</v>
      </c>
      <c r="AP51" s="210"/>
      <c r="AQ51" s="210"/>
      <c r="AR51" s="210"/>
      <c r="AS51" s="210"/>
      <c r="AT51" s="210"/>
      <c r="AU51" s="210"/>
      <c r="AV51" s="210"/>
      <c r="AW51" s="211"/>
      <c r="AX51" s="218">
        <v>2</v>
      </c>
      <c r="AY51" s="218"/>
      <c r="AZ51" s="219"/>
      <c r="BA51" s="16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CF51" s="23"/>
      <c r="CG51" s="22"/>
      <c r="CH51" s="22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15"/>
      <c r="CT51" s="15"/>
      <c r="CU51" s="15"/>
      <c r="CV51" s="15"/>
      <c r="CW51" s="15"/>
    </row>
    <row r="52" spans="1:101" ht="3.75" customHeight="1">
      <c r="A52" s="154"/>
      <c r="B52" s="15"/>
      <c r="C52" s="15"/>
      <c r="D52" s="15"/>
      <c r="E52" s="15"/>
      <c r="F52" s="15"/>
      <c r="G52" s="1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16"/>
      <c r="S52" s="16"/>
      <c r="T52" s="16"/>
      <c r="U52" s="156"/>
      <c r="V52" s="16"/>
      <c r="W52" s="34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3"/>
      <c r="AK52" s="32"/>
      <c r="AL52" s="26"/>
      <c r="AM52" s="155"/>
      <c r="AN52" s="195"/>
      <c r="AO52" s="212"/>
      <c r="AP52" s="213"/>
      <c r="AQ52" s="213"/>
      <c r="AR52" s="213"/>
      <c r="AS52" s="213"/>
      <c r="AT52" s="213"/>
      <c r="AU52" s="213"/>
      <c r="AV52" s="213"/>
      <c r="AW52" s="214"/>
      <c r="AX52" s="218"/>
      <c r="AY52" s="218"/>
      <c r="AZ52" s="219"/>
      <c r="BA52" s="16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CF52" s="23"/>
      <c r="CG52" s="22"/>
      <c r="CH52" s="22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15"/>
      <c r="CT52" s="15"/>
      <c r="CU52" s="15"/>
      <c r="CV52" s="15"/>
      <c r="CW52" s="15"/>
    </row>
    <row r="53" spans="1:101" ht="15" customHeight="1">
      <c r="A53" s="154"/>
      <c r="B53" s="15"/>
      <c r="C53" s="15"/>
      <c r="D53" s="15"/>
      <c r="E53" s="15"/>
      <c r="F53" s="15"/>
      <c r="G53" s="1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16"/>
      <c r="S53" s="16"/>
      <c r="T53" s="16"/>
      <c r="U53" s="156"/>
      <c r="V53" s="16"/>
      <c r="W53" s="34"/>
      <c r="X53" s="16"/>
      <c r="Y53" s="1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3"/>
      <c r="AK53" s="32"/>
      <c r="AL53" s="26"/>
      <c r="AM53" s="166"/>
      <c r="AN53" s="195"/>
      <c r="AO53" s="212"/>
      <c r="AP53" s="213"/>
      <c r="AQ53" s="213"/>
      <c r="AR53" s="213"/>
      <c r="AS53" s="213"/>
      <c r="AT53" s="213"/>
      <c r="AU53" s="213"/>
      <c r="AV53" s="213"/>
      <c r="AW53" s="214"/>
      <c r="AX53" s="218"/>
      <c r="AY53" s="218"/>
      <c r="AZ53" s="30"/>
      <c r="BA53" s="16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CF53" s="23"/>
      <c r="CG53" s="22"/>
      <c r="CH53" s="22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15"/>
      <c r="CT53" s="15"/>
      <c r="CU53" s="15"/>
      <c r="CV53" s="15"/>
      <c r="CW53" s="15"/>
    </row>
    <row r="54" spans="1:101" ht="3.75" customHeight="1">
      <c r="A54" s="154"/>
      <c r="B54" s="28"/>
      <c r="C54" s="28"/>
      <c r="D54" s="36"/>
      <c r="E54" s="36"/>
      <c r="F54" s="36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2"/>
      <c r="V54" s="35"/>
      <c r="W54" s="35"/>
      <c r="X54" s="16"/>
      <c r="Y54" s="1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3"/>
      <c r="AK54" s="32"/>
      <c r="AL54" s="26"/>
      <c r="AM54" s="155"/>
      <c r="AN54" s="195"/>
      <c r="AO54" s="215"/>
      <c r="AP54" s="216"/>
      <c r="AQ54" s="216"/>
      <c r="AR54" s="216"/>
      <c r="AS54" s="216"/>
      <c r="AT54" s="216"/>
      <c r="AU54" s="216"/>
      <c r="AV54" s="216"/>
      <c r="AW54" s="217"/>
      <c r="AX54" s="218"/>
      <c r="AY54" s="218"/>
      <c r="AZ54" s="30"/>
      <c r="BA54" s="16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CF54" s="23"/>
      <c r="CG54" s="22"/>
      <c r="CH54" s="22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15"/>
      <c r="CT54" s="15"/>
      <c r="CU54" s="15"/>
      <c r="CV54" s="15"/>
      <c r="CW54" s="15"/>
    </row>
    <row r="55" spans="1:101" ht="3.75" customHeight="1">
      <c r="A55" s="154"/>
      <c r="B55" s="28"/>
      <c r="C55" s="28"/>
      <c r="D55" s="36"/>
      <c r="E55" s="36"/>
      <c r="F55" s="36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2"/>
      <c r="V55" s="35"/>
      <c r="W55" s="35"/>
      <c r="X55" s="16"/>
      <c r="Y55" s="16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3"/>
      <c r="AK55" s="32"/>
      <c r="AL55" s="26"/>
      <c r="AM55" s="155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2"/>
      <c r="AZ55" s="30"/>
      <c r="BA55" s="16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CF55" s="27"/>
      <c r="CG55" s="22"/>
      <c r="CH55" s="22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15"/>
      <c r="CT55" s="15"/>
      <c r="CU55" s="15"/>
      <c r="CV55" s="15"/>
      <c r="CW55" s="15"/>
    </row>
    <row r="56" spans="1:101" ht="3.75" customHeight="1">
      <c r="A56" s="154"/>
      <c r="B56" s="28"/>
      <c r="C56" s="28"/>
      <c r="D56" s="36"/>
      <c r="E56" s="36"/>
      <c r="F56" s="36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2"/>
      <c r="V56" s="35"/>
      <c r="W56" s="35"/>
      <c r="X56" s="18"/>
      <c r="Y56" s="16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3"/>
      <c r="AK56" s="32"/>
      <c r="AL56" s="219"/>
      <c r="AM56" s="155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2"/>
      <c r="AZ56" s="30"/>
      <c r="BA56" s="16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CD56" s="28"/>
      <c r="CE56" s="21"/>
      <c r="CF56" s="27"/>
      <c r="CG56" s="22"/>
      <c r="CH56" s="22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15"/>
      <c r="CT56" s="15"/>
      <c r="CU56" s="15"/>
      <c r="CV56" s="15"/>
      <c r="CW56" s="15"/>
    </row>
    <row r="57" spans="1:101" ht="3.75" customHeight="1">
      <c r="A57" s="154"/>
      <c r="B57" s="28"/>
      <c r="C57" s="28"/>
      <c r="D57" s="36"/>
      <c r="E57" s="36"/>
      <c r="F57" s="36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2" t="str">
        <f>V57&amp;" "&amp;Z57</f>
        <v>2. A Langauer Katinka HUN</v>
      </c>
      <c r="V57" s="205" t="s">
        <v>181</v>
      </c>
      <c r="W57" s="205"/>
      <c r="X57" s="205"/>
      <c r="Y57" s="205"/>
      <c r="Z57" s="206" t="str">
        <f>'BC1'!B14</f>
        <v>Langauer Katinka HUN</v>
      </c>
      <c r="AA57" s="205"/>
      <c r="AB57" s="205"/>
      <c r="AC57" s="205"/>
      <c r="AD57" s="205"/>
      <c r="AE57" s="205"/>
      <c r="AF57" s="205"/>
      <c r="AG57" s="205"/>
      <c r="AH57" s="205"/>
      <c r="AI57" s="205"/>
      <c r="AJ57" s="207">
        <v>5</v>
      </c>
      <c r="AK57" s="207"/>
      <c r="AL57" s="219"/>
      <c r="AM57" s="155"/>
      <c r="AN57" s="237" t="s">
        <v>4</v>
      </c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9"/>
      <c r="AZ57" s="16"/>
      <c r="BA57" s="16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CD57" s="28"/>
      <c r="CE57" s="21"/>
      <c r="CF57" s="27"/>
      <c r="CG57" s="22"/>
      <c r="CH57" s="22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15"/>
      <c r="CT57" s="15"/>
      <c r="CU57" s="15"/>
      <c r="CV57" s="15"/>
      <c r="CW57" s="15"/>
    </row>
    <row r="58" spans="1:101" ht="3.75" customHeight="1">
      <c r="A58" s="154"/>
      <c r="B58" s="15"/>
      <c r="C58" s="15"/>
      <c r="D58" s="15"/>
      <c r="E58" s="15"/>
      <c r="F58" s="15"/>
      <c r="G58" s="1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6"/>
      <c r="S58" s="16"/>
      <c r="T58" s="16"/>
      <c r="U58" s="156"/>
      <c r="V58" s="205"/>
      <c r="W58" s="205"/>
      <c r="X58" s="205"/>
      <c r="Y58" s="205"/>
      <c r="Z58" s="206"/>
      <c r="AA58" s="205"/>
      <c r="AB58" s="205"/>
      <c r="AC58" s="205"/>
      <c r="AD58" s="205"/>
      <c r="AE58" s="205"/>
      <c r="AF58" s="205"/>
      <c r="AG58" s="205"/>
      <c r="AH58" s="205"/>
      <c r="AI58" s="205"/>
      <c r="AJ58" s="207"/>
      <c r="AK58" s="207"/>
      <c r="AL58" s="219"/>
      <c r="AM58" s="155"/>
      <c r="AN58" s="240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41"/>
      <c r="AZ58" s="39"/>
      <c r="BA58" s="39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CD58" s="28"/>
      <c r="CE58" s="21"/>
      <c r="CF58" s="27"/>
      <c r="CG58" s="22"/>
      <c r="CH58" s="22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15"/>
      <c r="CT58" s="15"/>
      <c r="CU58" s="15"/>
      <c r="CV58" s="15"/>
      <c r="CW58" s="15"/>
    </row>
    <row r="59" spans="1:101" ht="3.75" customHeight="1">
      <c r="A59" s="154"/>
      <c r="B59" s="15"/>
      <c r="C59" s="15"/>
      <c r="D59" s="15"/>
      <c r="E59" s="15"/>
      <c r="F59" s="15"/>
      <c r="G59" s="16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6"/>
      <c r="S59" s="16"/>
      <c r="T59" s="16"/>
      <c r="U59" s="156"/>
      <c r="V59" s="205"/>
      <c r="W59" s="205"/>
      <c r="X59" s="205"/>
      <c r="Y59" s="205"/>
      <c r="Z59" s="206"/>
      <c r="AA59" s="205"/>
      <c r="AB59" s="205"/>
      <c r="AC59" s="205"/>
      <c r="AD59" s="205"/>
      <c r="AE59" s="205"/>
      <c r="AF59" s="205"/>
      <c r="AG59" s="205"/>
      <c r="AH59" s="205"/>
      <c r="AI59" s="205"/>
      <c r="AJ59" s="207"/>
      <c r="AK59" s="207"/>
      <c r="AL59" s="30"/>
      <c r="AM59" s="155"/>
      <c r="AN59" s="240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41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CD59" s="22"/>
      <c r="CE59" s="22"/>
      <c r="CF59" s="23"/>
      <c r="CG59" s="22"/>
      <c r="CH59" s="22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15"/>
      <c r="CT59" s="15"/>
      <c r="CU59" s="15"/>
      <c r="CV59" s="15"/>
      <c r="CW59" s="15"/>
    </row>
    <row r="60" spans="1:101" ht="3.75" customHeight="1">
      <c r="A60" s="154"/>
      <c r="B60" s="28"/>
      <c r="C60" s="28"/>
      <c r="D60" s="36"/>
      <c r="E60" s="36"/>
      <c r="F60" s="36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2"/>
      <c r="V60" s="205"/>
      <c r="W60" s="205"/>
      <c r="X60" s="205"/>
      <c r="Y60" s="205"/>
      <c r="Z60" s="206"/>
      <c r="AA60" s="205"/>
      <c r="AB60" s="205"/>
      <c r="AC60" s="205"/>
      <c r="AD60" s="205"/>
      <c r="AE60" s="205"/>
      <c r="AF60" s="205"/>
      <c r="AG60" s="205"/>
      <c r="AH60" s="205"/>
      <c r="AI60" s="205"/>
      <c r="AJ60" s="207"/>
      <c r="AK60" s="207"/>
      <c r="AL60" s="30"/>
      <c r="AM60" s="167"/>
      <c r="AN60" s="240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41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CD60" s="22"/>
      <c r="CE60" s="22"/>
      <c r="CF60" s="23"/>
      <c r="CG60" s="22"/>
      <c r="CH60" s="22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15"/>
      <c r="CT60" s="15"/>
      <c r="CU60" s="15"/>
      <c r="CV60" s="15"/>
      <c r="CW60" s="15"/>
    </row>
    <row r="61" spans="1:101" ht="3.75" customHeight="1">
      <c r="A61" s="154"/>
      <c r="B61" s="28"/>
      <c r="C61" s="28"/>
      <c r="D61" s="36"/>
      <c r="E61" s="36"/>
      <c r="F61" s="3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2"/>
      <c r="V61" s="35"/>
      <c r="W61" s="35"/>
      <c r="X61" s="18"/>
      <c r="Y61" s="16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33"/>
      <c r="AK61" s="32"/>
      <c r="AL61" s="30"/>
      <c r="AM61" s="155"/>
      <c r="AN61" s="240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41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CD61" s="22"/>
      <c r="CE61" s="22"/>
      <c r="CF61" s="23"/>
      <c r="CG61" s="22"/>
      <c r="CH61" s="22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15"/>
      <c r="CT61" s="15"/>
      <c r="CU61" s="15"/>
      <c r="CV61" s="15"/>
      <c r="CW61" s="15"/>
    </row>
    <row r="62" spans="1:101" ht="3.75" customHeight="1">
      <c r="A62" s="154"/>
      <c r="B62" s="28"/>
      <c r="C62" s="28"/>
      <c r="D62" s="36"/>
      <c r="E62" s="36"/>
      <c r="F62" s="36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2"/>
      <c r="V62" s="35"/>
      <c r="W62" s="35"/>
      <c r="X62" s="16"/>
      <c r="Y62" s="1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2"/>
      <c r="AL62" s="30"/>
      <c r="AM62" s="155"/>
      <c r="AN62" s="240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41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CD62" s="22"/>
      <c r="CE62" s="22"/>
      <c r="CF62" s="23"/>
      <c r="CG62" s="22"/>
      <c r="CH62" s="22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15"/>
      <c r="CT62" s="15"/>
      <c r="CU62" s="15"/>
      <c r="CV62" s="15"/>
      <c r="CW62" s="15"/>
    </row>
    <row r="63" spans="1:101" ht="3.75" customHeight="1">
      <c r="A63" s="154"/>
      <c r="B63" s="28"/>
      <c r="C63" s="28"/>
      <c r="D63" s="36"/>
      <c r="E63" s="36"/>
      <c r="F63" s="36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52"/>
      <c r="V63" s="35"/>
      <c r="W63" s="35"/>
      <c r="X63" s="16"/>
      <c r="Y63" s="1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2"/>
      <c r="AL63" s="30"/>
      <c r="AM63" s="155"/>
      <c r="AN63" s="240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41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CD63" s="22"/>
      <c r="CE63" s="22"/>
      <c r="CF63" s="23"/>
      <c r="CG63" s="22"/>
      <c r="CH63" s="22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15"/>
      <c r="CT63" s="15"/>
      <c r="CU63" s="15"/>
      <c r="CV63" s="15"/>
      <c r="CW63" s="15"/>
    </row>
    <row r="64" spans="1:101" ht="3.75" customHeight="1">
      <c r="A64" s="154"/>
      <c r="B64" s="15"/>
      <c r="C64" s="15"/>
      <c r="D64" s="15"/>
      <c r="E64" s="15"/>
      <c r="F64" s="15"/>
      <c r="G64" s="1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6"/>
      <c r="S64" s="16"/>
      <c r="T64" s="16"/>
      <c r="U64" s="156"/>
      <c r="V64" s="16"/>
      <c r="W64" s="34"/>
      <c r="X64" s="16"/>
      <c r="Y64" s="16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2"/>
      <c r="AL64" s="30"/>
      <c r="AM64" s="155"/>
      <c r="AN64" s="240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41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3"/>
      <c r="CG64" s="22"/>
      <c r="CH64" s="22"/>
      <c r="CI64" s="21"/>
      <c r="CJ64" s="21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7:101" ht="3.75" customHeight="1">
      <c r="G65" s="30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16"/>
      <c r="S65" s="16"/>
      <c r="T65" s="16"/>
      <c r="U65" s="156"/>
      <c r="V65" s="16"/>
      <c r="W65" s="32"/>
      <c r="X65" s="30"/>
      <c r="Y65" s="30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2"/>
      <c r="AL65" s="30"/>
      <c r="AM65" s="155"/>
      <c r="AN65" s="240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41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3"/>
      <c r="CG65" s="22"/>
      <c r="CH65" s="22"/>
      <c r="CI65" s="21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7:101" ht="3.75" customHeight="1">
      <c r="G66" s="18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M66" s="155"/>
      <c r="AN66" s="240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41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3"/>
      <c r="CG66" s="22"/>
      <c r="CH66" s="22"/>
      <c r="CI66" s="21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</row>
    <row r="67" spans="7:101" ht="3.75" customHeight="1"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M67" s="155"/>
      <c r="AN67" s="240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41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3"/>
      <c r="CG67" s="22"/>
      <c r="CH67" s="22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</row>
    <row r="68" spans="7:101" ht="3.75" customHeight="1">
      <c r="G68" s="18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M68" s="155"/>
      <c r="AN68" s="242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4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3"/>
      <c r="CG68" s="22"/>
      <c r="CH68" s="22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</row>
    <row r="69" spans="7:101" ht="3.75" customHeight="1"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N69" s="246" t="s">
        <v>76</v>
      </c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3"/>
      <c r="CG69" s="22"/>
      <c r="CH69" s="22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</row>
    <row r="70" spans="7:101" ht="3.75" customHeight="1">
      <c r="G70" s="3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1"/>
      <c r="AK70" s="17"/>
      <c r="AL70" s="17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3"/>
      <c r="CG70" s="22"/>
      <c r="CH70" s="22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</row>
    <row r="71" spans="7:101" ht="3.75" customHeight="1">
      <c r="G71" s="30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1"/>
      <c r="AK71" s="17"/>
      <c r="AL71" s="17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3"/>
      <c r="CG71" s="22"/>
      <c r="CH71" s="22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7:101" ht="3.75" customHeight="1">
      <c r="G72" s="1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1"/>
      <c r="AK72" s="17"/>
      <c r="AL72" s="17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3"/>
      <c r="CG72" s="22"/>
      <c r="CH72" s="22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</row>
    <row r="73" spans="1:101" ht="3.75" customHeight="1">
      <c r="A73" s="152" t="str">
        <f>B73&amp;" "&amp;N73</f>
        <v>3rd place finalist 1 Pokorná Aneta CZE</v>
      </c>
      <c r="B73" s="209" t="s">
        <v>79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47"/>
      <c r="N73" s="209" t="str">
        <f>Z33</f>
        <v>Pokorná Aneta CZE</v>
      </c>
      <c r="O73" s="210"/>
      <c r="P73" s="210"/>
      <c r="Q73" s="210"/>
      <c r="R73" s="210"/>
      <c r="S73" s="210"/>
      <c r="T73" s="210"/>
      <c r="U73" s="211"/>
      <c r="V73" s="207">
        <v>5</v>
      </c>
      <c r="W73" s="207"/>
      <c r="X73" s="30"/>
      <c r="Y73" s="3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1"/>
      <c r="AK73" s="17"/>
      <c r="AL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8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3"/>
      <c r="CG73" s="22"/>
      <c r="CH73" s="22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2:101" ht="3.7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48"/>
      <c r="N74" s="212"/>
      <c r="O74" s="213"/>
      <c r="P74" s="213"/>
      <c r="Q74" s="213"/>
      <c r="R74" s="213"/>
      <c r="S74" s="213"/>
      <c r="T74" s="213"/>
      <c r="U74" s="214"/>
      <c r="V74" s="207"/>
      <c r="W74" s="207"/>
      <c r="X74" s="29"/>
      <c r="Y74" s="16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1"/>
      <c r="AK74" s="17"/>
      <c r="AL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8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3"/>
      <c r="CG74" s="22"/>
      <c r="CH74" s="22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2:101" ht="15.75" customHeight="1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48"/>
      <c r="N75" s="212"/>
      <c r="O75" s="213"/>
      <c r="P75" s="213"/>
      <c r="Q75" s="213"/>
      <c r="R75" s="213"/>
      <c r="S75" s="213"/>
      <c r="T75" s="213"/>
      <c r="U75" s="214"/>
      <c r="V75" s="207"/>
      <c r="W75" s="207"/>
      <c r="X75" s="208"/>
      <c r="Y75" s="16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1"/>
      <c r="AK75" s="17"/>
      <c r="AL75" s="17"/>
      <c r="AN75" s="17"/>
      <c r="AO75" s="17"/>
      <c r="AP75" s="17"/>
      <c r="AQ75" s="17"/>
      <c r="AR75" s="17"/>
      <c r="AS75" s="17"/>
      <c r="AT75" s="17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3"/>
      <c r="CG75" s="22"/>
      <c r="CH75" s="22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2:101" ht="3.75" customHeight="1">
      <c r="B76" s="215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49"/>
      <c r="N76" s="215"/>
      <c r="O76" s="216"/>
      <c r="P76" s="216"/>
      <c r="Q76" s="216"/>
      <c r="R76" s="216"/>
      <c r="S76" s="216"/>
      <c r="T76" s="216"/>
      <c r="U76" s="217"/>
      <c r="V76" s="207"/>
      <c r="W76" s="207"/>
      <c r="X76" s="208"/>
      <c r="Y76" s="16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7"/>
      <c r="AL76" s="17"/>
      <c r="AN76" s="17"/>
      <c r="AO76" s="17"/>
      <c r="AP76" s="17"/>
      <c r="AQ76" s="17"/>
      <c r="AR76" s="17"/>
      <c r="AS76" s="17"/>
      <c r="AT76" s="17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3"/>
      <c r="CG76" s="22"/>
      <c r="CH76" s="22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7:101" ht="3.75" customHeight="1">
      <c r="G77" s="30"/>
      <c r="H77" s="17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6"/>
      <c r="V77" s="16"/>
      <c r="W77" s="16"/>
      <c r="X77" s="208"/>
      <c r="Y77" s="16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16"/>
      <c r="AK77" s="17"/>
      <c r="AL77" s="17"/>
      <c r="AN77" s="17"/>
      <c r="AO77" s="17"/>
      <c r="AP77" s="17"/>
      <c r="AQ77" s="17"/>
      <c r="AR77" s="17"/>
      <c r="AS77" s="17"/>
      <c r="AT77" s="17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3"/>
      <c r="CG77" s="22"/>
      <c r="CH77" s="22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7:101" ht="3.75" customHeight="1">
      <c r="G78" s="18"/>
      <c r="H78" s="17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6"/>
      <c r="V78" s="16"/>
      <c r="W78" s="16"/>
      <c r="X78" s="26"/>
      <c r="Y78" s="16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16"/>
      <c r="AK78" s="17"/>
      <c r="AL78" s="17"/>
      <c r="AN78" s="17"/>
      <c r="AO78" s="17"/>
      <c r="AP78" s="17"/>
      <c r="AQ78" s="17"/>
      <c r="AR78" s="17"/>
      <c r="AS78" s="17"/>
      <c r="AT78" s="17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3"/>
      <c r="CG78" s="28"/>
      <c r="CH78" s="22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7:101" ht="3.75" customHeight="1">
      <c r="G79" s="18"/>
      <c r="H79" s="252" t="s">
        <v>78</v>
      </c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4"/>
      <c r="V79" s="17"/>
      <c r="W79" s="17"/>
      <c r="X79" s="26"/>
      <c r="Y79" s="16"/>
      <c r="Z79" s="195" t="str">
        <f>IF(ISNUMBER(V73),IF(V73&gt;V85,N73,N85),"")</f>
        <v>Pokorná Aneta CZE</v>
      </c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7"/>
      <c r="AL79" s="17"/>
      <c r="AN79" s="17"/>
      <c r="AO79" s="17"/>
      <c r="AP79" s="17"/>
      <c r="AQ79" s="17"/>
      <c r="AR79" s="17"/>
      <c r="AS79" s="17"/>
      <c r="AT79" s="17"/>
      <c r="AU79" s="25"/>
      <c r="AV79" s="25"/>
      <c r="AW79" s="25"/>
      <c r="AX79" s="25"/>
      <c r="AY79" s="25"/>
      <c r="AZ79" s="25"/>
      <c r="BA79" s="25"/>
      <c r="BB79" s="25"/>
      <c r="BC79" s="25"/>
      <c r="BD79" s="30"/>
      <c r="BE79" s="30"/>
      <c r="BF79" s="30"/>
      <c r="BG79" s="30"/>
      <c r="BH79" s="30"/>
      <c r="BI79" s="16"/>
      <c r="BJ79" s="17"/>
      <c r="BK79" s="17"/>
      <c r="BL79" s="17"/>
      <c r="BM79" s="17"/>
      <c r="BZ79" s="28"/>
      <c r="CA79" s="28"/>
      <c r="CB79" s="28"/>
      <c r="CC79" s="28"/>
      <c r="CD79" s="28"/>
      <c r="CE79" s="27"/>
      <c r="CF79" s="27"/>
      <c r="CG79" s="28"/>
      <c r="CH79" s="22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7:101" ht="3.75" customHeight="1">
      <c r="G80" s="18"/>
      <c r="H80" s="255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7"/>
      <c r="V80" s="17"/>
      <c r="W80" s="17"/>
      <c r="X80" s="26"/>
      <c r="Y80" s="29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7"/>
      <c r="AL80" s="17"/>
      <c r="AN80" s="17"/>
      <c r="AO80" s="17"/>
      <c r="AP80" s="17"/>
      <c r="AQ80" s="17"/>
      <c r="AR80" s="17"/>
      <c r="AS80" s="17"/>
      <c r="AT80" s="17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Z80" s="28"/>
      <c r="CA80" s="28"/>
      <c r="CB80" s="28"/>
      <c r="CC80" s="28"/>
      <c r="CD80" s="28"/>
      <c r="CE80" s="27"/>
      <c r="CF80" s="27"/>
      <c r="CG80" s="28"/>
      <c r="CH80" s="22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7:101" ht="3.75" customHeight="1">
      <c r="G81" s="18"/>
      <c r="H81" s="255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7"/>
      <c r="V81" s="17"/>
      <c r="W81" s="17"/>
      <c r="X81" s="26"/>
      <c r="Y81" s="16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7"/>
      <c r="AL81" s="17"/>
      <c r="AN81" s="17"/>
      <c r="AO81" s="17"/>
      <c r="AP81" s="17"/>
      <c r="AQ81" s="17"/>
      <c r="AR81" s="17"/>
      <c r="AS81" s="17"/>
      <c r="AT81" s="17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Z81" s="28"/>
      <c r="CA81" s="28"/>
      <c r="CB81" s="28"/>
      <c r="CC81" s="28"/>
      <c r="CD81" s="28"/>
      <c r="CE81" s="27"/>
      <c r="CF81" s="27"/>
      <c r="CG81" s="22"/>
      <c r="CH81" s="22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15"/>
      <c r="CT81" s="15"/>
      <c r="CU81" s="15"/>
      <c r="CV81" s="15"/>
      <c r="CW81" s="15"/>
    </row>
    <row r="82" spans="7:101" ht="3.75" customHeight="1">
      <c r="G82" s="18"/>
      <c r="H82" s="258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60"/>
      <c r="V82" s="17"/>
      <c r="W82" s="17"/>
      <c r="X82" s="26"/>
      <c r="Y82" s="16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7"/>
      <c r="AL82" s="17"/>
      <c r="AN82" s="17"/>
      <c r="AO82" s="17"/>
      <c r="AP82" s="17"/>
      <c r="AQ82" s="17"/>
      <c r="AR82" s="17"/>
      <c r="AS82" s="17"/>
      <c r="AT82" s="17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CF82" s="27"/>
      <c r="CG82" s="22"/>
      <c r="CH82" s="22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15"/>
      <c r="CT82" s="15"/>
      <c r="CU82" s="15"/>
      <c r="CV82" s="15"/>
      <c r="CW82" s="15"/>
    </row>
    <row r="83" spans="7:101" ht="3.75" customHeight="1">
      <c r="G83" s="18"/>
      <c r="H83" s="17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6"/>
      <c r="V83" s="16"/>
      <c r="W83" s="16"/>
      <c r="X83" s="2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7"/>
      <c r="AL83" s="17"/>
      <c r="AN83" s="17"/>
      <c r="AO83" s="17"/>
      <c r="AP83" s="17"/>
      <c r="AQ83" s="17"/>
      <c r="AR83" s="17"/>
      <c r="AS83" s="17"/>
      <c r="AT83" s="17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CF83" s="23"/>
      <c r="CG83" s="22"/>
      <c r="CH83" s="22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15"/>
      <c r="CT83" s="15"/>
      <c r="CU83" s="15"/>
      <c r="CV83" s="15"/>
      <c r="CW83" s="15"/>
    </row>
    <row r="84" spans="7:101" ht="3.75" customHeight="1">
      <c r="G84" s="18"/>
      <c r="H84" s="17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6"/>
      <c r="V84" s="16"/>
      <c r="W84" s="16"/>
      <c r="X84" s="219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7"/>
      <c r="AL84" s="17"/>
      <c r="AN84" s="17"/>
      <c r="AO84" s="17"/>
      <c r="AP84" s="17"/>
      <c r="AQ84" s="17"/>
      <c r="AR84" s="17"/>
      <c r="AS84" s="17"/>
      <c r="AT84" s="17"/>
      <c r="AU84" s="25"/>
      <c r="AV84" s="25"/>
      <c r="AW84" s="25"/>
      <c r="AX84" s="25"/>
      <c r="AY84" s="25"/>
      <c r="AZ84" s="24"/>
      <c r="BA84" s="24"/>
      <c r="BB84" s="24"/>
      <c r="BC84" s="24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CF84" s="23"/>
      <c r="CG84" s="22"/>
      <c r="CH84" s="22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15"/>
      <c r="CT84" s="15"/>
      <c r="CU84" s="15"/>
      <c r="CV84" s="15"/>
      <c r="CW84" s="15"/>
    </row>
    <row r="85" spans="1:101" ht="3.75" customHeight="1">
      <c r="A85" s="152" t="str">
        <f>B85&amp;" "&amp;N85</f>
        <v>3rd place finalist 2 Lamach Wojciech POL</v>
      </c>
      <c r="B85" s="209" t="s">
        <v>80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47"/>
      <c r="N85" s="209" t="str">
        <f>IF(ISNUMBER(AJ45),IF(AJ45&lt;AJ57,Z45,Z57),"")</f>
        <v>Lamach Wojciech POL</v>
      </c>
      <c r="O85" s="210"/>
      <c r="P85" s="210"/>
      <c r="Q85" s="210"/>
      <c r="R85" s="210"/>
      <c r="S85" s="210"/>
      <c r="T85" s="210"/>
      <c r="U85" s="211"/>
      <c r="V85" s="207">
        <v>2</v>
      </c>
      <c r="W85" s="207"/>
      <c r="X85" s="219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7"/>
      <c r="AL85" s="17"/>
      <c r="AN85" s="17"/>
      <c r="AO85" s="17"/>
      <c r="AP85" s="17"/>
      <c r="AQ85" s="17"/>
      <c r="AR85" s="17"/>
      <c r="AS85" s="17"/>
      <c r="AT85" s="17"/>
      <c r="AU85" s="245"/>
      <c r="AV85" s="245"/>
      <c r="AW85" s="245"/>
      <c r="AX85" s="245"/>
      <c r="AY85" s="245"/>
      <c r="AZ85" s="245"/>
      <c r="BA85" s="245"/>
      <c r="BB85" s="245"/>
      <c r="BC85" s="245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2:101" ht="15" customHeight="1">
      <c r="B86" s="212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48"/>
      <c r="N86" s="212"/>
      <c r="O86" s="213"/>
      <c r="P86" s="213"/>
      <c r="Q86" s="213"/>
      <c r="R86" s="213"/>
      <c r="S86" s="213"/>
      <c r="T86" s="213"/>
      <c r="U86" s="214"/>
      <c r="V86" s="207"/>
      <c r="W86" s="207"/>
      <c r="X86" s="219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N86" s="17"/>
      <c r="AO86" s="17"/>
      <c r="AP86" s="17"/>
      <c r="AQ86" s="17"/>
      <c r="AR86" s="17"/>
      <c r="AS86" s="17"/>
      <c r="AT86" s="17"/>
      <c r="AU86" s="245"/>
      <c r="AV86" s="245"/>
      <c r="AW86" s="245"/>
      <c r="AX86" s="245"/>
      <c r="AY86" s="245"/>
      <c r="AZ86" s="245"/>
      <c r="BA86" s="245"/>
      <c r="BB86" s="245"/>
      <c r="BC86" s="245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2:101" ht="3.75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48"/>
      <c r="N87" s="212"/>
      <c r="O87" s="213"/>
      <c r="P87" s="213"/>
      <c r="Q87" s="213"/>
      <c r="R87" s="213"/>
      <c r="S87" s="213"/>
      <c r="T87" s="213"/>
      <c r="U87" s="214"/>
      <c r="V87" s="207"/>
      <c r="W87" s="207"/>
      <c r="X87" s="19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7"/>
      <c r="AL87" s="17"/>
      <c r="AN87" s="17"/>
      <c r="AO87" s="17"/>
      <c r="AP87" s="17"/>
      <c r="AQ87" s="17"/>
      <c r="AR87" s="17"/>
      <c r="AS87" s="17"/>
      <c r="AT87" s="17"/>
      <c r="AU87" s="245"/>
      <c r="AV87" s="245"/>
      <c r="AW87" s="245"/>
      <c r="AX87" s="245"/>
      <c r="AY87" s="245"/>
      <c r="AZ87" s="245"/>
      <c r="BA87" s="245"/>
      <c r="BB87" s="245"/>
      <c r="BC87" s="245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2:101" ht="3.75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49"/>
      <c r="N88" s="215"/>
      <c r="O88" s="216"/>
      <c r="P88" s="216"/>
      <c r="Q88" s="216"/>
      <c r="R88" s="216"/>
      <c r="S88" s="216"/>
      <c r="T88" s="216"/>
      <c r="U88" s="217"/>
      <c r="V88" s="207"/>
      <c r="W88" s="207"/>
      <c r="X88" s="16"/>
      <c r="Y88" s="16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N88" s="17"/>
      <c r="AO88" s="17"/>
      <c r="AP88" s="17"/>
      <c r="AQ88" s="17"/>
      <c r="AR88" s="17"/>
      <c r="AS88" s="17"/>
      <c r="AT88" s="17"/>
      <c r="AU88" s="245"/>
      <c r="AV88" s="245"/>
      <c r="AW88" s="245"/>
      <c r="AX88" s="245"/>
      <c r="AY88" s="245"/>
      <c r="AZ88" s="245"/>
      <c r="BA88" s="245"/>
      <c r="BB88" s="245"/>
      <c r="BC88" s="245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</sheetData>
  <sheetProtection selectLockedCells="1" selectUnlockedCells="1"/>
  <mergeCells count="52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N30"/>
    <mergeCell ref="AO27:AW30"/>
    <mergeCell ref="AX27:AY30"/>
    <mergeCell ref="AZ29:AZ31"/>
    <mergeCell ref="B3:L6"/>
    <mergeCell ref="M3:BM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showGridLines="0" zoomScalePageLayoutView="0" workbookViewId="0" topLeftCell="A9">
      <selection activeCell="F29" sqref="F29"/>
    </sheetView>
  </sheetViews>
  <sheetFormatPr defaultColWidth="9.140625" defaultRowHeight="15"/>
  <cols>
    <col min="1" max="1" width="6.7109375" style="0" customWidth="1"/>
    <col min="2" max="2" width="17.140625" style="58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179" t="s">
        <v>39</v>
      </c>
      <c r="B1" s="180"/>
      <c r="C1" s="180"/>
      <c r="D1" s="180"/>
      <c r="E1" s="181"/>
      <c r="F1" s="182" t="s">
        <v>177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E1"/>
    </row>
    <row r="2" spans="1:31" ht="16.5" customHeight="1">
      <c r="A2" s="179" t="s">
        <v>33</v>
      </c>
      <c r="B2" s="180"/>
      <c r="C2" s="180"/>
      <c r="D2" s="180"/>
      <c r="E2" s="181"/>
      <c r="F2" s="183" t="s">
        <v>178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E2"/>
    </row>
    <row r="3" spans="1:31" ht="16.5" customHeight="1">
      <c r="A3" s="179" t="s">
        <v>34</v>
      </c>
      <c r="B3" s="180"/>
      <c r="C3" s="180"/>
      <c r="D3" s="180"/>
      <c r="E3" s="181"/>
      <c r="F3" s="182" t="s">
        <v>6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E3"/>
    </row>
    <row r="4" spans="1:31" ht="16.5" customHeight="1">
      <c r="A4" s="179" t="s">
        <v>35</v>
      </c>
      <c r="B4" s="180"/>
      <c r="C4" s="180"/>
      <c r="D4" s="180"/>
      <c r="E4" s="181"/>
      <c r="F4" s="182" t="s">
        <v>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E4"/>
    </row>
    <row r="5" spans="1:31" ht="16.5" customHeight="1">
      <c r="A5" s="179" t="s">
        <v>36</v>
      </c>
      <c r="B5" s="180"/>
      <c r="C5" s="180"/>
      <c r="D5" s="180"/>
      <c r="E5" s="181"/>
      <c r="F5" s="182">
        <v>13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E5"/>
    </row>
    <row r="6" spans="1:31" ht="16.5" customHeight="1">
      <c r="A6" s="179" t="s">
        <v>37</v>
      </c>
      <c r="B6" s="180"/>
      <c r="C6" s="180"/>
      <c r="D6" s="180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E6"/>
    </row>
    <row r="7" spans="1:31" ht="16.5" customHeight="1">
      <c r="A7" s="179" t="s">
        <v>38</v>
      </c>
      <c r="B7" s="180"/>
      <c r="C7" s="180"/>
      <c r="D7" s="180"/>
      <c r="E7" s="181"/>
      <c r="F7" s="182" t="s">
        <v>0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E7"/>
    </row>
    <row r="9" spans="1:31" ht="15" customHeight="1">
      <c r="A9" s="184" t="s">
        <v>40</v>
      </c>
      <c r="B9" s="184"/>
      <c r="C9" s="185">
        <f>A11</f>
        <v>201</v>
      </c>
      <c r="D9" s="185"/>
      <c r="E9" s="69"/>
      <c r="F9" s="185">
        <f>A12</f>
        <v>204</v>
      </c>
      <c r="G9" s="185"/>
      <c r="H9" s="69"/>
      <c r="I9" s="185">
        <f>A13</f>
        <v>212</v>
      </c>
      <c r="J9" s="185"/>
      <c r="K9" s="69"/>
      <c r="L9" s="192"/>
      <c r="M9" s="192"/>
      <c r="N9" s="70"/>
      <c r="O9" s="177" t="s">
        <v>44</v>
      </c>
      <c r="P9" s="177"/>
      <c r="Q9" s="177" t="s">
        <v>45</v>
      </c>
      <c r="R9" s="177"/>
      <c r="S9" s="177" t="s">
        <v>46</v>
      </c>
      <c r="T9" s="177"/>
      <c r="U9" s="177" t="s">
        <v>113</v>
      </c>
      <c r="V9" s="177"/>
      <c r="W9" s="177" t="s">
        <v>114</v>
      </c>
      <c r="X9" s="177"/>
      <c r="Y9" s="177" t="s">
        <v>115</v>
      </c>
      <c r="Z9" s="177"/>
      <c r="AA9" s="71"/>
      <c r="AB9" s="186" t="s">
        <v>47</v>
      </c>
      <c r="AC9" s="186"/>
      <c r="AD9"/>
      <c r="AE9"/>
    </row>
    <row r="10" spans="1:29" s="1" customFormat="1" ht="57.75" customHeight="1">
      <c r="A10" s="184"/>
      <c r="B10" s="184"/>
      <c r="C10" s="185" t="str">
        <f>B11</f>
        <v>Mezík Róbert  SVK</v>
      </c>
      <c r="D10" s="185"/>
      <c r="E10" s="69" t="s">
        <v>3</v>
      </c>
      <c r="F10" s="321" t="str">
        <f>B12</f>
        <v>Jiřina Kreibichová CZE</v>
      </c>
      <c r="G10" s="321"/>
      <c r="H10" s="69" t="s">
        <v>3</v>
      </c>
      <c r="I10" s="185" t="str">
        <f>B13</f>
        <v>Kalános Róbert  HUN</v>
      </c>
      <c r="J10" s="185"/>
      <c r="K10" s="69" t="s">
        <v>3</v>
      </c>
      <c r="L10" s="192"/>
      <c r="M10" s="192"/>
      <c r="N10" s="72" t="s">
        <v>3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71"/>
      <c r="AB10" s="186"/>
      <c r="AC10" s="186"/>
    </row>
    <row r="11" spans="1:31" ht="30" customHeight="1">
      <c r="A11" s="68">
        <f>VLOOKUP("A1",'zoznam hracov_list of players'!A$18:C$30,2,0)</f>
        <v>201</v>
      </c>
      <c r="B11" s="78" t="str">
        <f>VLOOKUP("A1",'zoznam hracov_list of players'!A$18:F$30,6,0)</f>
        <v>Mezík Róbert  SVK</v>
      </c>
      <c r="C11" s="111"/>
      <c r="D11" s="111"/>
      <c r="E11" s="111"/>
      <c r="F11" s="112">
        <v>6</v>
      </c>
      <c r="G11" s="112">
        <v>1</v>
      </c>
      <c r="H11" s="112"/>
      <c r="I11" s="112">
        <v>4</v>
      </c>
      <c r="J11" s="112">
        <v>1</v>
      </c>
      <c r="K11" s="112"/>
      <c r="L11" s="112"/>
      <c r="M11" s="112"/>
      <c r="N11" s="113"/>
      <c r="O11" s="263">
        <f>IF(SUM(C11:N11)=0,"",IF($C11&gt;$D11,1,0)+IF($F11&gt;$G11,1,0)+IF($I11&gt;$J11,1,0)+IF($L11&gt;$M11,1,0)+$E11+$H11+$K11+$N11)</f>
        <v>2</v>
      </c>
      <c r="P11" s="263"/>
      <c r="Q11" s="261">
        <f>IF(SUM(C11:N11)=0,"",IF(C11="",0,1)+IF(F11="",0,1)+IF(I11="",0,1)+IF(L11="",0,1))</f>
        <v>2</v>
      </c>
      <c r="R11" s="261"/>
      <c r="S11" s="115">
        <f>IF(AND(C11="",F11="",I11="",L11=""),"",N(C11)+N(F11)+N(I11)+N(L11))</f>
        <v>10</v>
      </c>
      <c r="T11" s="115">
        <f>IF(AND(D11="",G11="",J11="",M11=""),"",N(D11)+N(G11)+N(J11)+N(M11))</f>
        <v>2</v>
      </c>
      <c r="U11" s="262">
        <f>O11</f>
        <v>2</v>
      </c>
      <c r="V11" s="262"/>
      <c r="W11" s="262">
        <f>IF(Q11="","",(S11-T11))</f>
        <v>8</v>
      </c>
      <c r="X11" s="262"/>
      <c r="Y11" s="262">
        <f>IF(Q11="","",S11)</f>
        <v>10</v>
      </c>
      <c r="Z11" s="262"/>
      <c r="AA11" s="65">
        <f>IF(SUM(C11:N11)=0,0,U11*1000000+W11*1000+Y11)</f>
        <v>2008010</v>
      </c>
      <c r="AB11" s="178">
        <f>IF(AA11=0,"",IF(LARGE($AA$11:$AA$13,1)=AA11,1,IF(LARGE($AA$11:$AA$13,2)=AA11,2,IF(LARGE($AA$11:$AA$13,3)=AA11,3,IF(LARGE($AA$11:$AA$13,4)=AA11,4,-1)))))</f>
        <v>1</v>
      </c>
      <c r="AC11" s="178"/>
      <c r="AD11"/>
      <c r="AE11"/>
    </row>
    <row r="12" spans="1:31" ht="30" customHeight="1">
      <c r="A12" s="68">
        <f>VLOOKUP("A2",'zoznam hracov_list of players'!A$18:C$30,2,0)</f>
        <v>204</v>
      </c>
      <c r="B12" s="78" t="str">
        <f>VLOOKUP("A2",'zoznam hracov_list of players'!A$18:F$30,6,0)</f>
        <v>Jiřina Kreibichová CZE</v>
      </c>
      <c r="C12" s="114">
        <f>IF(G11="","",G11)</f>
        <v>1</v>
      </c>
      <c r="D12" s="114">
        <f>IF(F11="","",F11)</f>
        <v>6</v>
      </c>
      <c r="E12" s="114"/>
      <c r="F12" s="111"/>
      <c r="G12" s="111"/>
      <c r="H12" s="111"/>
      <c r="I12" s="112">
        <v>3</v>
      </c>
      <c r="J12" s="319">
        <v>3</v>
      </c>
      <c r="K12" s="112"/>
      <c r="L12" s="112"/>
      <c r="M12" s="112"/>
      <c r="N12" s="113"/>
      <c r="O12" s="263">
        <f>IF(SUM(C12:N12)=0,"",IF($C12&gt;$D12,1,0)+IF($F12&gt;$G12,1,0)+IF($I12&gt;$J12,1,0)+IF($L12&gt;$M12,1,0)+$E12+$H12+$K12+$N12)</f>
        <v>0</v>
      </c>
      <c r="P12" s="263"/>
      <c r="Q12" s="261">
        <f>IF(SUM(C12:N12)=0,"",IF(C12="",0,1)+IF(F12="",0,1)+IF(I12="",0,1)+IF(L12="",0,1))</f>
        <v>2</v>
      </c>
      <c r="R12" s="261"/>
      <c r="S12" s="115">
        <f>IF(AND(C12="",F12="",I12="",L12=""),"",N(C12)+N(F12)+N(I12)+N(L12))</f>
        <v>4</v>
      </c>
      <c r="T12" s="115">
        <f>IF(AND(D12="",G12="",J12="",M12=""),"",N(D12)+N(G12)+N(J12)+N(M12))</f>
        <v>9</v>
      </c>
      <c r="U12" s="262">
        <f>O12</f>
        <v>0</v>
      </c>
      <c r="V12" s="262"/>
      <c r="W12" s="262">
        <f>IF(Q12="","",(S12-T12))</f>
        <v>-5</v>
      </c>
      <c r="X12" s="262"/>
      <c r="Y12" s="262">
        <f>IF(Q12="","",S12)</f>
        <v>4</v>
      </c>
      <c r="Z12" s="262"/>
      <c r="AA12" s="65">
        <f>IF(SUM(C12:N12)=0,0,U12*1000000+W12*1000+Y12)</f>
        <v>-4996</v>
      </c>
      <c r="AB12" s="193">
        <f>IF(AA12=0,"",IF(LARGE($AA$11:$AA$13,1)=AA12,1,IF(LARGE($AA$11:$AA$13,2)=AA12,2,IF(LARGE($AA$11:$AA$13,3)=AA12,3,IF(LARGE($AA$11:$AA$13,4)=AA12,4,-1)))))</f>
        <v>3</v>
      </c>
      <c r="AC12" s="193"/>
      <c r="AD12"/>
      <c r="AE12"/>
    </row>
    <row r="13" spans="1:31" ht="30" customHeight="1">
      <c r="A13" s="68">
        <f>VLOOKUP("A3",'zoznam hracov_list of players'!A$18:C$30,2,0)</f>
        <v>212</v>
      </c>
      <c r="B13" s="78" t="str">
        <f>VLOOKUP("A3",'zoznam hracov_list of players'!A$18:F$30,6,0)</f>
        <v>Kalános Róbert  HUN</v>
      </c>
      <c r="C13" s="114">
        <f>IF(J11="","",J11)</f>
        <v>1</v>
      </c>
      <c r="D13" s="114">
        <f>IF(I11="","",I11)</f>
        <v>4</v>
      </c>
      <c r="E13" s="114"/>
      <c r="F13" s="324">
        <f>IF(J12="","",J12)</f>
        <v>3</v>
      </c>
      <c r="G13" s="114">
        <f>IF(I12="","",I12)</f>
        <v>3</v>
      </c>
      <c r="H13" s="114">
        <v>1</v>
      </c>
      <c r="I13" s="111"/>
      <c r="J13" s="111"/>
      <c r="K13" s="111"/>
      <c r="L13" s="112"/>
      <c r="M13" s="112"/>
      <c r="N13" s="113"/>
      <c r="O13" s="263">
        <f>IF(SUM(C13:N13)=0,"",IF($C13&gt;$D13,1,0)+IF($F13&gt;$G13,1,0)+IF($I13&gt;$J13,1,0)+IF($L13&gt;$M13,1,0)+$E13+$H13+$K13+$N13)</f>
        <v>1</v>
      </c>
      <c r="P13" s="263"/>
      <c r="Q13" s="261">
        <f>IF(SUM(C13:N13)=0,"",IF(C13="",0,1)+IF(F13="",0,1)+IF(I13="",0,1)+IF(L13="",0,1))</f>
        <v>2</v>
      </c>
      <c r="R13" s="261"/>
      <c r="S13" s="115">
        <f>IF(AND(C13="",F13="",I13="",L13=""),"",N(C13)+N(F13)+N(I13)+N(L13))</f>
        <v>4</v>
      </c>
      <c r="T13" s="115">
        <f>IF(AND(D13="",G13="",J13="",M13=""),"",N(D13)+N(G13)+N(J13)+N(M13))</f>
        <v>7</v>
      </c>
      <c r="U13" s="262">
        <f>O13</f>
        <v>1</v>
      </c>
      <c r="V13" s="262"/>
      <c r="W13" s="262">
        <f>IF(Q13="","",(S13-T13))</f>
        <v>-3</v>
      </c>
      <c r="X13" s="262"/>
      <c r="Y13" s="262">
        <f>IF(Q13="","",S13)</f>
        <v>4</v>
      </c>
      <c r="Z13" s="262"/>
      <c r="AA13" s="65">
        <f>IF(SUM(C13:N13)=0,0,U13*1000000+W13*1000+Y13)</f>
        <v>997004</v>
      </c>
      <c r="AB13" s="178">
        <f>IF(AA13=0,"",IF(LARGE($AA$11:$AA$13,1)=AA13,1,IF(LARGE($AA$11:$AA$13,2)=AA13,2,IF(LARGE($AA$11:$AA$13,3)=AA13,3,IF(LARGE($AA$11:$AA$13,4)=AA13,4,-1)))))</f>
        <v>2</v>
      </c>
      <c r="AC13" s="178"/>
      <c r="AD13"/>
      <c r="AE13"/>
    </row>
    <row r="15" spans="1:31" ht="15" customHeight="1">
      <c r="A15" s="184" t="s">
        <v>41</v>
      </c>
      <c r="B15" s="184"/>
      <c r="C15" s="185">
        <f>A17</f>
        <v>202</v>
      </c>
      <c r="D15" s="185"/>
      <c r="E15" s="69"/>
      <c r="F15" s="185">
        <f>A18</f>
        <v>203</v>
      </c>
      <c r="G15" s="185"/>
      <c r="H15" s="69"/>
      <c r="I15" s="185">
        <f>A19</f>
        <v>206</v>
      </c>
      <c r="J15" s="185"/>
      <c r="K15" s="69"/>
      <c r="L15" s="192"/>
      <c r="M15" s="192"/>
      <c r="N15" s="70"/>
      <c r="O15" s="177" t="s">
        <v>44</v>
      </c>
      <c r="P15" s="177"/>
      <c r="Q15" s="177" t="s">
        <v>45</v>
      </c>
      <c r="R15" s="177"/>
      <c r="S15" s="177" t="s">
        <v>46</v>
      </c>
      <c r="T15" s="177"/>
      <c r="U15" s="177" t="s">
        <v>113</v>
      </c>
      <c r="V15" s="177"/>
      <c r="W15" s="177" t="s">
        <v>114</v>
      </c>
      <c r="X15" s="177"/>
      <c r="Y15" s="177" t="s">
        <v>115</v>
      </c>
      <c r="Z15" s="177"/>
      <c r="AA15" s="71"/>
      <c r="AB15" s="186" t="s">
        <v>47</v>
      </c>
      <c r="AC15" s="186"/>
      <c r="AD15"/>
      <c r="AE15"/>
    </row>
    <row r="16" spans="1:29" s="1" customFormat="1" ht="57.75" customHeight="1">
      <c r="A16" s="184"/>
      <c r="B16" s="184"/>
      <c r="C16" s="185" t="str">
        <f>B17</f>
        <v>Kurilák Rastislav SVK</v>
      </c>
      <c r="D16" s="185"/>
      <c r="E16" s="69" t="s">
        <v>3</v>
      </c>
      <c r="F16" s="185" t="str">
        <f>B18</f>
        <v>Kořínek Michal CZE</v>
      </c>
      <c r="G16" s="185"/>
      <c r="H16" s="69" t="s">
        <v>3</v>
      </c>
      <c r="I16" s="185" t="str">
        <f>B19</f>
        <v>Stasiak Rafał POL</v>
      </c>
      <c r="J16" s="185"/>
      <c r="K16" s="69" t="s">
        <v>3</v>
      </c>
      <c r="L16" s="192"/>
      <c r="M16" s="192"/>
      <c r="N16" s="72" t="s">
        <v>3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71"/>
      <c r="AB16" s="186"/>
      <c r="AC16" s="186"/>
    </row>
    <row r="17" spans="1:31" ht="30" customHeight="1">
      <c r="A17" s="68">
        <f>VLOOKUP("B1",'zoznam hracov_list of players'!A$18:C$30,2,0)</f>
        <v>202</v>
      </c>
      <c r="B17" s="78" t="str">
        <f>VLOOKUP("B1",'zoznam hracov_list of players'!A$18:F$30,6,0)</f>
        <v>Kurilák Rastislav SVK</v>
      </c>
      <c r="C17" s="111"/>
      <c r="D17" s="111"/>
      <c r="E17" s="111"/>
      <c r="F17" s="112">
        <v>2</v>
      </c>
      <c r="G17" s="112">
        <v>3</v>
      </c>
      <c r="H17" s="112"/>
      <c r="I17" s="112">
        <v>3</v>
      </c>
      <c r="J17" s="112">
        <v>2</v>
      </c>
      <c r="K17" s="117"/>
      <c r="L17" s="112"/>
      <c r="M17" s="112"/>
      <c r="N17" s="113"/>
      <c r="O17" s="263">
        <f>IF(SUM(C17:N17)=0,"",IF($C17&gt;$D17,1,0)+IF($F17&gt;$G17,1,0)+IF($I17&gt;$J17,1,0)+IF($L17&gt;$M17,1,0)+$E17+$H17+$K17+$N17)</f>
        <v>1</v>
      </c>
      <c r="P17" s="263"/>
      <c r="Q17" s="261">
        <f>IF(SUM(C17:N17)=0,"",IF(C17="",0,1)+IF(F17="",0,1)+IF(I17="",0,1)+IF(L17="",0,1))</f>
        <v>2</v>
      </c>
      <c r="R17" s="261"/>
      <c r="S17" s="115">
        <f>IF(AND(C17="",F17="",I17="",L17=""),"",N(C17)+N(F17)+N(I17)+N(L17))</f>
        <v>5</v>
      </c>
      <c r="T17" s="115">
        <f>IF(AND(D17="",G17="",J17="",M17=""),"",N(D17)+N(G17)+N(J17)+N(M17))</f>
        <v>5</v>
      </c>
      <c r="U17" s="262">
        <f>O17</f>
        <v>1</v>
      </c>
      <c r="V17" s="262"/>
      <c r="W17" s="262">
        <f>IF(Q17="","",(S17-T17))</f>
        <v>0</v>
      </c>
      <c r="X17" s="262"/>
      <c r="Y17" s="262">
        <f>IF(Q17="","",S17)</f>
        <v>5</v>
      </c>
      <c r="Z17" s="262"/>
      <c r="AA17" s="65">
        <f>IF(SUM(C17:N17)=0,0,U17*1000000+W17*1000+Y17)</f>
        <v>1000005</v>
      </c>
      <c r="AB17" s="178">
        <f>IF(AA17=0,"",IF(LARGE($AA$17:$AA$19,1)=AA17,1,IF(LARGE($AA$17:$AA$19,2)=AA17,2,IF(LARGE($AA$17:$AA$19,3)=AA17,3,IF(LARGE($AA$17:$AA$19,4)=AA17,4,-1)))))</f>
        <v>2</v>
      </c>
      <c r="AC17" s="178"/>
      <c r="AD17"/>
      <c r="AE17"/>
    </row>
    <row r="18" spans="1:31" ht="30" customHeight="1">
      <c r="A18" s="68">
        <f>VLOOKUP("B2",'zoznam hracov_list of players'!A$18:C$30,2,0)</f>
        <v>203</v>
      </c>
      <c r="B18" s="78" t="str">
        <f>VLOOKUP("B2",'zoznam hracov_list of players'!A$18:F$30,6,0)</f>
        <v>Kořínek Michal CZE</v>
      </c>
      <c r="C18" s="114">
        <f>IF(G17="","",G17)</f>
        <v>3</v>
      </c>
      <c r="D18" s="114">
        <f>IF(F17="","",F17)</f>
        <v>2</v>
      </c>
      <c r="E18" s="114"/>
      <c r="F18" s="111"/>
      <c r="G18" s="111"/>
      <c r="H18" s="111"/>
      <c r="I18" s="112">
        <v>4</v>
      </c>
      <c r="J18" s="112">
        <v>1</v>
      </c>
      <c r="K18" s="117"/>
      <c r="L18" s="112"/>
      <c r="M18" s="112"/>
      <c r="N18" s="113"/>
      <c r="O18" s="263">
        <f>IF(SUM(C18:N18)=0,"",IF($C18&gt;$D18,1,0)+IF($F18&gt;$G18,1,0)+IF($I18&gt;$J18,1,0)+IF($L18&gt;$M18,1,0)+$E18+$H18+$K18+$N18)</f>
        <v>2</v>
      </c>
      <c r="P18" s="263"/>
      <c r="Q18" s="261">
        <f>IF(SUM(C18:N18)=0,"",IF(C18="",0,1)+IF(F18="",0,1)+IF(I18="",0,1)+IF(L18="",0,1))</f>
        <v>2</v>
      </c>
      <c r="R18" s="261"/>
      <c r="S18" s="115">
        <f>IF(AND(C18="",F18="",I18="",L18=""),"",N(C18)+N(F18)+N(I18)+N(L18))</f>
        <v>7</v>
      </c>
      <c r="T18" s="115">
        <f>IF(AND(D18="",G18="",J18="",M18=""),"",N(D18)+N(G18)+N(J18)+N(M18))</f>
        <v>3</v>
      </c>
      <c r="U18" s="262">
        <f>O18</f>
        <v>2</v>
      </c>
      <c r="V18" s="262"/>
      <c r="W18" s="262">
        <f>IF(Q18="","",(S18-T18))</f>
        <v>4</v>
      </c>
      <c r="X18" s="262"/>
      <c r="Y18" s="262">
        <f>IF(Q18="","",S18)</f>
        <v>7</v>
      </c>
      <c r="Z18" s="262"/>
      <c r="AA18" s="65">
        <f>IF(SUM(C18:N18)=0,0,U18*1000000+W18*1000+Y18)</f>
        <v>2004007</v>
      </c>
      <c r="AB18" s="178">
        <f>IF(AA18=0,"",IF(LARGE($AA$17:$AA$19,1)=AA18,1,IF(LARGE($AA$17:$AA$19,2)=AA18,2,IF(LARGE($AA$17:$AA$19,3)=AA18,3,IF(LARGE($AA$17:$AA$19,4)=AA18,4,-1)))))</f>
        <v>1</v>
      </c>
      <c r="AC18" s="178"/>
      <c r="AD18"/>
      <c r="AE18"/>
    </row>
    <row r="19" spans="1:31" ht="30" customHeight="1">
      <c r="A19" s="68">
        <f>VLOOKUP("B3",'zoznam hracov_list of players'!A$18:C$30,2,0)</f>
        <v>206</v>
      </c>
      <c r="B19" s="78" t="str">
        <f>VLOOKUP("B3",'zoznam hracov_list of players'!A$18:F$30,6,0)</f>
        <v>Stasiak Rafał POL</v>
      </c>
      <c r="C19" s="114">
        <f>IF(J17="","",J17)</f>
        <v>2</v>
      </c>
      <c r="D19" s="114">
        <f>IF(I17="","",I17)</f>
        <v>3</v>
      </c>
      <c r="E19" s="114"/>
      <c r="F19" s="114">
        <f>IF(J18="","",J18)</f>
        <v>1</v>
      </c>
      <c r="G19" s="114">
        <f>IF(I18="","",I18)</f>
        <v>4</v>
      </c>
      <c r="H19" s="114"/>
      <c r="I19" s="111"/>
      <c r="J19" s="111"/>
      <c r="K19" s="111"/>
      <c r="L19" s="112"/>
      <c r="M19" s="112"/>
      <c r="N19" s="113"/>
      <c r="O19" s="263">
        <f>IF(SUM(C19:N19)=0,"",IF($C19&gt;$D19,1,0)+IF($F19&gt;$G19,1,0)+IF($I19&gt;$J19,1,0)+IF($L19&gt;$M19,1,0)+$E19+$H19+$K19+$N19)</f>
        <v>0</v>
      </c>
      <c r="P19" s="263"/>
      <c r="Q19" s="261">
        <f>IF(SUM(C19:N19)=0,"",IF(C19="",0,1)+IF(F19="",0,1)+IF(I19="",0,1)+IF(L19="",0,1))</f>
        <v>2</v>
      </c>
      <c r="R19" s="261"/>
      <c r="S19" s="115">
        <f>IF(AND(C19="",F19="",I19="",L19=""),"",N(C19)+N(F19)+N(I19)+N(L19))</f>
        <v>3</v>
      </c>
      <c r="T19" s="115">
        <f>IF(AND(D19="",G19="",J19="",M19=""),"",N(D19)+N(G19)+N(J19)+N(M19))</f>
        <v>7</v>
      </c>
      <c r="U19" s="262">
        <f>O19</f>
        <v>0</v>
      </c>
      <c r="V19" s="262"/>
      <c r="W19" s="262">
        <f>IF(Q19="","",(S19-T19))</f>
        <v>-4</v>
      </c>
      <c r="X19" s="262"/>
      <c r="Y19" s="262">
        <f>IF(Q19="","",S19)</f>
        <v>3</v>
      </c>
      <c r="Z19" s="262"/>
      <c r="AA19" s="65">
        <f>IF(SUM(C19:N19)=0,0,U19*1000000+W19*1000+Y19)</f>
        <v>-3997</v>
      </c>
      <c r="AB19" s="193">
        <f>IF(AA19=0,"",IF(LARGE($AA$17:$AA$19,1)=AA19,1,IF(LARGE($AA$17:$AA$19,2)=AA19,2,IF(LARGE($AA$17:$AA$19,3)=AA19,3,IF(LARGE($AA$17:$AA$19,4)=AA19,4,-1)))))</f>
        <v>3</v>
      </c>
      <c r="AC19" s="193"/>
      <c r="AD19"/>
      <c r="AE19"/>
    </row>
    <row r="21" spans="1:31" ht="15" customHeight="1">
      <c r="A21" s="184" t="s">
        <v>43</v>
      </c>
      <c r="B21" s="184"/>
      <c r="C21" s="185">
        <f>A23</f>
        <v>207</v>
      </c>
      <c r="D21" s="185"/>
      <c r="E21" s="69"/>
      <c r="F21" s="185">
        <f>A24</f>
        <v>211</v>
      </c>
      <c r="G21" s="185"/>
      <c r="H21" s="69"/>
      <c r="I21" s="185">
        <f>A25</f>
        <v>210</v>
      </c>
      <c r="J21" s="185"/>
      <c r="K21" s="69"/>
      <c r="L21" s="192"/>
      <c r="M21" s="192"/>
      <c r="N21" s="70"/>
      <c r="O21" s="177" t="s">
        <v>44</v>
      </c>
      <c r="P21" s="177"/>
      <c r="Q21" s="177" t="s">
        <v>45</v>
      </c>
      <c r="R21" s="177"/>
      <c r="S21" s="177" t="s">
        <v>46</v>
      </c>
      <c r="T21" s="177"/>
      <c r="U21" s="177" t="s">
        <v>113</v>
      </c>
      <c r="V21" s="177"/>
      <c r="W21" s="177" t="s">
        <v>114</v>
      </c>
      <c r="X21" s="177"/>
      <c r="Y21" s="177" t="s">
        <v>115</v>
      </c>
      <c r="Z21" s="177"/>
      <c r="AA21" s="71"/>
      <c r="AB21" s="186" t="s">
        <v>47</v>
      </c>
      <c r="AC21" s="186"/>
      <c r="AD21"/>
      <c r="AE21"/>
    </row>
    <row r="22" spans="1:29" s="1" customFormat="1" ht="57.75" customHeight="1">
      <c r="A22" s="184"/>
      <c r="B22" s="184"/>
      <c r="C22" s="185" t="str">
        <f>B23</f>
        <v>Minarech Peter SVK</v>
      </c>
      <c r="D22" s="185"/>
      <c r="E22" s="69" t="s">
        <v>3</v>
      </c>
      <c r="F22" s="185" t="str">
        <f>B24</f>
        <v>Kudláčová Kristína SVK</v>
      </c>
      <c r="G22" s="185"/>
      <c r="H22" s="69" t="s">
        <v>3</v>
      </c>
      <c r="I22" s="185" t="str">
        <f>B25</f>
        <v>Třísková Pavla CZE</v>
      </c>
      <c r="J22" s="185"/>
      <c r="K22" s="69" t="s">
        <v>3</v>
      </c>
      <c r="L22" s="192"/>
      <c r="M22" s="192"/>
      <c r="N22" s="72" t="s">
        <v>3</v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71"/>
      <c r="AB22" s="186"/>
      <c r="AC22" s="186"/>
    </row>
    <row r="23" spans="1:31" ht="30" customHeight="1">
      <c r="A23" s="68">
        <f>VLOOKUP("C1",'zoznam hracov_list of players'!A$18:C$30,2,0)</f>
        <v>207</v>
      </c>
      <c r="B23" s="78" t="str">
        <f>VLOOKUP("C1",'zoznam hracov_list of players'!A$18:F$30,6,0)</f>
        <v>Minarech Peter SVK</v>
      </c>
      <c r="C23" s="111"/>
      <c r="D23" s="111"/>
      <c r="E23" s="111"/>
      <c r="F23" s="112">
        <v>14</v>
      </c>
      <c r="G23" s="112">
        <v>0</v>
      </c>
      <c r="H23" s="112"/>
      <c r="I23" s="112">
        <v>4</v>
      </c>
      <c r="J23" s="112">
        <v>3</v>
      </c>
      <c r="K23" s="117"/>
      <c r="L23" s="112"/>
      <c r="M23" s="112"/>
      <c r="N23" s="113"/>
      <c r="O23" s="263">
        <f>IF(SUM(C23:N23)=0,"",IF($C23&gt;$D23,1,0)+IF($F23&gt;$G23,1,0)+IF($I23&gt;$J23,1,0)+IF($L23&gt;$M23,1,0)+$E23+$H23+$K23+$N23)</f>
        <v>2</v>
      </c>
      <c r="P23" s="263"/>
      <c r="Q23" s="261">
        <f>IF(SUM(C23:N23)=0,"",IF(C23="",0,1)+IF(F23="",0,1)+IF(I23="",0,1)+IF(L23="",0,1))</f>
        <v>2</v>
      </c>
      <c r="R23" s="261"/>
      <c r="S23" s="115">
        <f>IF(AND(C23="",F23="",I23="",L23=""),"",N(C23)+N(F23)+N(I23)+N(L23))</f>
        <v>18</v>
      </c>
      <c r="T23" s="115">
        <f>IF(AND(D23="",G23="",J23="",M23=""),"",N(D23)+N(G23)+N(J23)+N(M23))</f>
        <v>3</v>
      </c>
      <c r="U23" s="262">
        <f>O23</f>
        <v>2</v>
      </c>
      <c r="V23" s="262"/>
      <c r="W23" s="262">
        <f>IF(Q23="","",(S23-T23))</f>
        <v>15</v>
      </c>
      <c r="X23" s="262"/>
      <c r="Y23" s="262">
        <f>IF(Q23="","",S23)</f>
        <v>18</v>
      </c>
      <c r="Z23" s="262"/>
      <c r="AA23" s="65">
        <f>IF(SUM(C23:N23)=0,0,U23*1000000+W23*1000+Y23)</f>
        <v>2015018</v>
      </c>
      <c r="AB23" s="178">
        <f>IF(AA23=0,"",IF(LARGE($AA$23:$AA$25,1)=AA23,1,IF(LARGE($AA$23:$AA$25,2)=AA23,2,IF(LARGE($AA$23:$AA$25,3)=AA23,3,IF(LARGE($AA$23:$AA$25,4)=AA23,4,-1)))))</f>
        <v>1</v>
      </c>
      <c r="AC23" s="178"/>
      <c r="AD23"/>
      <c r="AE23"/>
    </row>
    <row r="24" spans="1:31" ht="30" customHeight="1">
      <c r="A24" s="68">
        <f>VLOOKUP("C2",'zoznam hracov_list of players'!A$18:C$30,2,0)</f>
        <v>211</v>
      </c>
      <c r="B24" s="78" t="str">
        <f>VLOOKUP("C2",'zoznam hracov_list of players'!A$18:F$30,6,0)</f>
        <v>Kudláčová Kristína SVK</v>
      </c>
      <c r="C24" s="114">
        <f>IF(G23="","",G23)</f>
        <v>0</v>
      </c>
      <c r="D24" s="114">
        <f>IF(F23="","",F23)</f>
        <v>14</v>
      </c>
      <c r="E24" s="114"/>
      <c r="F24" s="111"/>
      <c r="G24" s="111"/>
      <c r="H24" s="111"/>
      <c r="I24" s="112">
        <v>4</v>
      </c>
      <c r="J24" s="112">
        <v>2</v>
      </c>
      <c r="K24" s="117"/>
      <c r="L24" s="112"/>
      <c r="M24" s="112"/>
      <c r="N24" s="113"/>
      <c r="O24" s="263">
        <f>IF(SUM(C24:N24)=0,"",IF($C24&gt;$D24,1,0)+IF($F24&gt;$G24,1,0)+IF($I24&gt;$J24,1,0)+IF($L24&gt;$M24,1,0)+$E24+$H24+$K24+$N24)</f>
        <v>1</v>
      </c>
      <c r="P24" s="263"/>
      <c r="Q24" s="261">
        <f>IF(SUM(C24:N24)=0,"",IF(C24="",0,1)+IF(F24="",0,1)+IF(I24="",0,1)+IF(L24="",0,1))</f>
        <v>2</v>
      </c>
      <c r="R24" s="261"/>
      <c r="S24" s="115">
        <f>IF(AND(C24="",F24="",I24="",L24=""),"",N(C24)+N(F24)+N(I24)+N(L24))</f>
        <v>4</v>
      </c>
      <c r="T24" s="115">
        <f>IF(AND(D24="",G24="",J24="",M24=""),"",N(D24)+N(G24)+N(J24)+N(M24))</f>
        <v>16</v>
      </c>
      <c r="U24" s="262">
        <f>O24</f>
        <v>1</v>
      </c>
      <c r="V24" s="262"/>
      <c r="W24" s="262">
        <f>IF(Q24="","",(S24-T24))</f>
        <v>-12</v>
      </c>
      <c r="X24" s="262"/>
      <c r="Y24" s="262">
        <f>IF(Q24="","",S24)</f>
        <v>4</v>
      </c>
      <c r="Z24" s="262"/>
      <c r="AA24" s="65">
        <f>IF(SUM(C24:N24)=0,0,U24*1000000+W24*1000+Y24)</f>
        <v>988004</v>
      </c>
      <c r="AB24" s="178">
        <f>IF(AA24=0,"",IF(LARGE($AA$23:$AA$25,1)=AA24,1,IF(LARGE($AA$23:$AA$25,2)=AA24,2,IF(LARGE($AA$23:$AA$25,3)=AA24,3,IF(LARGE($AA$23:$AA$25,4)=AA24,4,-1)))))</f>
        <v>2</v>
      </c>
      <c r="AC24" s="178"/>
      <c r="AD24"/>
      <c r="AE24"/>
    </row>
    <row r="25" spans="1:31" ht="30" customHeight="1">
      <c r="A25" s="68">
        <f>VLOOKUP("C3",'zoznam hracov_list of players'!A$18:C$30,2,0)</f>
        <v>210</v>
      </c>
      <c r="B25" s="78" t="str">
        <f>VLOOKUP("C3",'zoznam hracov_list of players'!A$18:F$30,6,0)</f>
        <v>Třísková Pavla CZE</v>
      </c>
      <c r="C25" s="114">
        <f>IF(J23="","",J23)</f>
        <v>3</v>
      </c>
      <c r="D25" s="114">
        <f>IF(I23="","",I23)</f>
        <v>4</v>
      </c>
      <c r="E25" s="114"/>
      <c r="F25" s="114">
        <f>IF(J24="","",J24)</f>
        <v>2</v>
      </c>
      <c r="G25" s="114">
        <f>IF(I24="","",I24)</f>
        <v>4</v>
      </c>
      <c r="H25" s="114"/>
      <c r="I25" s="111"/>
      <c r="J25" s="111"/>
      <c r="K25" s="111"/>
      <c r="L25" s="112"/>
      <c r="M25" s="112"/>
      <c r="N25" s="113"/>
      <c r="O25" s="263">
        <f>IF(SUM(C25:N25)=0,"",IF($C25&gt;$D25,1,0)+IF($F25&gt;$G25,1,0)+IF($I25&gt;$J25,1,0)+IF($L25&gt;$M25,1,0)+$E25+$H25+$K25+$N25)</f>
        <v>0</v>
      </c>
      <c r="P25" s="263"/>
      <c r="Q25" s="261">
        <f>IF(SUM(C25:N25)=0,"",IF(C25="",0,1)+IF(F25="",0,1)+IF(I25="",0,1)+IF(L25="",0,1))</f>
        <v>2</v>
      </c>
      <c r="R25" s="261"/>
      <c r="S25" s="115">
        <f>IF(AND(C25="",F25="",I25="",L25=""),"",N(C25)+N(F25)+N(I25)+N(L25))</f>
        <v>5</v>
      </c>
      <c r="T25" s="115">
        <f>IF(AND(D25="",G25="",J25="",M25=""),"",N(D25)+N(G25)+N(J25)+N(M25))</f>
        <v>8</v>
      </c>
      <c r="U25" s="262">
        <f>O25</f>
        <v>0</v>
      </c>
      <c r="V25" s="262"/>
      <c r="W25" s="262">
        <f>IF(Q25="","",(S25-T25))</f>
        <v>-3</v>
      </c>
      <c r="X25" s="262"/>
      <c r="Y25" s="262">
        <f>IF(Q25="","",S25)</f>
        <v>5</v>
      </c>
      <c r="Z25" s="262"/>
      <c r="AA25" s="65">
        <f>IF(SUM(C25:N25)=0,0,U25*1000000+W25*1000+Y25)</f>
        <v>-2995</v>
      </c>
      <c r="AB25" s="193">
        <f>IF(AA25=0,"",IF(LARGE($AA$23:$AA$25,1)=AA25,1,IF(LARGE($AA$23:$AA$25,2)=AA25,2,IF(LARGE($AA$23:$AA$25,3)=AA25,3,IF(LARGE($AA$23:$AA$25,4)=AA25,4,-1)))))</f>
        <v>3</v>
      </c>
      <c r="AC25" s="193"/>
      <c r="AD25"/>
      <c r="AE25"/>
    </row>
    <row r="26" spans="1:32" ht="15.7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57"/>
      <c r="AE26" s="57"/>
      <c r="AF26" s="57"/>
    </row>
    <row r="27" spans="1:31" ht="15" customHeight="1">
      <c r="A27" s="184" t="s">
        <v>91</v>
      </c>
      <c r="B27" s="184"/>
      <c r="C27" s="185">
        <f>A29</f>
        <v>208</v>
      </c>
      <c r="D27" s="185"/>
      <c r="E27" s="69"/>
      <c r="F27" s="185">
        <f>A30</f>
        <v>209</v>
      </c>
      <c r="G27" s="185"/>
      <c r="H27" s="69"/>
      <c r="I27" s="185">
        <f>A31</f>
        <v>213</v>
      </c>
      <c r="J27" s="185"/>
      <c r="K27" s="69"/>
      <c r="L27" s="185">
        <f>A32</f>
        <v>205</v>
      </c>
      <c r="M27" s="185"/>
      <c r="N27" s="70"/>
      <c r="O27" s="177" t="s">
        <v>44</v>
      </c>
      <c r="P27" s="177"/>
      <c r="Q27" s="177" t="s">
        <v>45</v>
      </c>
      <c r="R27" s="177"/>
      <c r="S27" s="177" t="s">
        <v>46</v>
      </c>
      <c r="T27" s="177"/>
      <c r="U27" s="177" t="s">
        <v>113</v>
      </c>
      <c r="V27" s="177"/>
      <c r="W27" s="177" t="s">
        <v>114</v>
      </c>
      <c r="X27" s="177"/>
      <c r="Y27" s="177" t="s">
        <v>115</v>
      </c>
      <c r="Z27" s="177"/>
      <c r="AA27" s="71"/>
      <c r="AB27" s="186" t="s">
        <v>47</v>
      </c>
      <c r="AC27" s="186"/>
      <c r="AD27"/>
      <c r="AE27"/>
    </row>
    <row r="28" spans="1:29" s="1" customFormat="1" ht="57.75" customHeight="1">
      <c r="A28" s="184"/>
      <c r="B28" s="184"/>
      <c r="C28" s="185" t="str">
        <f>B29</f>
        <v>Opát Martin SVK</v>
      </c>
      <c r="D28" s="185"/>
      <c r="E28" s="69" t="s">
        <v>3</v>
      </c>
      <c r="F28" s="185" t="str">
        <f>B30</f>
        <v>Novota Peter SVK</v>
      </c>
      <c r="G28" s="185"/>
      <c r="H28" s="69" t="s">
        <v>3</v>
      </c>
      <c r="I28" s="185" t="str">
        <f>B31</f>
        <v>Nagy Vivien HUN</v>
      </c>
      <c r="J28" s="185"/>
      <c r="K28" s="69" t="s">
        <v>3</v>
      </c>
      <c r="L28" s="185" t="str">
        <f>B32</f>
        <v>Clowes James GBR</v>
      </c>
      <c r="M28" s="185"/>
      <c r="N28" s="72" t="s">
        <v>3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71"/>
      <c r="AB28" s="186"/>
      <c r="AC28" s="186"/>
    </row>
    <row r="29" spans="1:31" ht="30" customHeight="1">
      <c r="A29" s="68">
        <f>VLOOKUP("D1",'zoznam hracov_list of players'!A$18:C$30,2,0)</f>
        <v>208</v>
      </c>
      <c r="B29" s="78" t="str">
        <f>VLOOKUP("D1",'zoznam hracov_list of players'!A$18:F$30,6,0)</f>
        <v>Opát Martin SVK</v>
      </c>
      <c r="C29" s="119"/>
      <c r="D29" s="119"/>
      <c r="E29" s="119"/>
      <c r="F29" s="120">
        <v>1</v>
      </c>
      <c r="G29" s="120">
        <v>5</v>
      </c>
      <c r="H29" s="120"/>
      <c r="I29" s="120">
        <v>3</v>
      </c>
      <c r="J29" s="120">
        <v>4</v>
      </c>
      <c r="K29" s="120"/>
      <c r="L29" s="343">
        <v>2</v>
      </c>
      <c r="M29" s="120">
        <v>2</v>
      </c>
      <c r="N29" s="121">
        <v>1</v>
      </c>
      <c r="O29" s="269">
        <f>IF(SUM(C29:N29)=0,"",IF($C29&gt;$D29,1,0)+IF($F29&gt;$G29,1,0)+IF($I29&gt;$J29,1,0)+IF($L29&gt;$M29,1,0)+$E29+$H29+$K29+$N29)</f>
        <v>1</v>
      </c>
      <c r="P29" s="269"/>
      <c r="Q29" s="270">
        <f>IF(SUM(C29:N29)=0,"",IF(C29="",0,1)+IF(F29="",0,1)+IF(I29="",0,1)+IF(L29="",0,1))</f>
        <v>3</v>
      </c>
      <c r="R29" s="270"/>
      <c r="S29" s="122">
        <f>IF(AND(C29="",F29="",I29="",L29=""),"",N(C29)+N(F29)+N(I29)+N(L29))</f>
        <v>6</v>
      </c>
      <c r="T29" s="122">
        <f>IF(AND(D29="",G29="",J29="",M29=""),"",N(D29)+N(G29)+N(J29)+N(M29))</f>
        <v>11</v>
      </c>
      <c r="U29" s="266">
        <f>O29</f>
        <v>1</v>
      </c>
      <c r="V29" s="266"/>
      <c r="W29" s="266">
        <f>IF(Q29="","",(S29-T29))</f>
        <v>-5</v>
      </c>
      <c r="X29" s="266"/>
      <c r="Y29" s="266">
        <f>IF(Q29="","",S29)</f>
        <v>6</v>
      </c>
      <c r="Z29" s="266"/>
      <c r="AA29" s="65">
        <f>IF(SUM(C29:N29)=0,0,U29*1000000+W29*1000+Y29)</f>
        <v>995006</v>
      </c>
      <c r="AB29" s="267">
        <v>4</v>
      </c>
      <c r="AC29" s="268"/>
      <c r="AD29"/>
      <c r="AE29"/>
    </row>
    <row r="30" spans="1:31" ht="30" customHeight="1">
      <c r="A30" s="68">
        <f>VLOOKUP("D2",'zoznam hracov_list of players'!A$18:C$30,2,0)</f>
        <v>209</v>
      </c>
      <c r="B30" s="78" t="str">
        <f>VLOOKUP("D2",'zoznam hracov_list of players'!A$18:F$30,6,0)</f>
        <v>Novota Peter SVK</v>
      </c>
      <c r="C30" s="114"/>
      <c r="D30" s="114"/>
      <c r="E30" s="114"/>
      <c r="F30" s="111"/>
      <c r="G30" s="111"/>
      <c r="H30" s="111"/>
      <c r="I30" s="112">
        <v>4</v>
      </c>
      <c r="J30" s="112">
        <v>3</v>
      </c>
      <c r="K30" s="112"/>
      <c r="L30" s="112">
        <v>3</v>
      </c>
      <c r="M30" s="112">
        <v>8</v>
      </c>
      <c r="N30" s="113"/>
      <c r="O30" s="263">
        <f>IF(SUM(C30:N30)=0,"",IF($C30&gt;$D30,1,0)+IF($F30&gt;$G30,1,0)+IF($I30&gt;$J30,1,0)+IF($L30&gt;$M30,1,0)+$E30+$H30+$K30+$N30)</f>
        <v>1</v>
      </c>
      <c r="P30" s="263"/>
      <c r="Q30" s="261">
        <f>IF(SUM(C30:N30)=0,"",IF(C30="",0,1)+IF(F30="",0,1)+IF(I30="",0,1)+IF(L30="",0,1))</f>
        <v>2</v>
      </c>
      <c r="R30" s="261"/>
      <c r="S30" s="115">
        <f>IF(AND(C30="",F30="",I30="",L30=""),"",N(C30)+N(F30)+N(I30)+N(L30))</f>
        <v>7</v>
      </c>
      <c r="T30" s="115">
        <f>IF(AND(D30="",G30="",J30="",M30=""),"",N(D30)+N(G30)+N(J30)+N(M30))</f>
        <v>11</v>
      </c>
      <c r="U30" s="262">
        <f>O30</f>
        <v>1</v>
      </c>
      <c r="V30" s="262"/>
      <c r="W30" s="262">
        <f>IF(Q30="","",(S30-T30))</f>
        <v>-4</v>
      </c>
      <c r="X30" s="262"/>
      <c r="Y30" s="262">
        <f>IF(Q30="","",S30)</f>
        <v>7</v>
      </c>
      <c r="Z30" s="262"/>
      <c r="AA30" s="65">
        <f>IF(SUM(C30:N30)=0,0,U30*1000000+W30*1000+Y30)</f>
        <v>996007</v>
      </c>
      <c r="AB30" s="264">
        <f>IF(AA30=0,"",IF(LARGE(AA$29:AA$32,1)=AA30,1,IF(LARGE(AA$29:AA$32,2)=AA30,2,IF(LARGE(AA$29:AA$32,3)=AA30,3,IF(LARGE(AA$29:AA$32,4)=AA30,4,-1)))))</f>
        <v>2</v>
      </c>
      <c r="AC30" s="265"/>
      <c r="AD30"/>
      <c r="AE30"/>
    </row>
    <row r="31" spans="1:31" ht="30" customHeight="1">
      <c r="A31" s="68">
        <f>VLOOKUP("D3",'zoznam hracov_list of players'!A$18:C$30,2,0)</f>
        <v>213</v>
      </c>
      <c r="B31" s="78" t="str">
        <f>VLOOKUP("D3",'zoznam hracov_list of players'!A$18:F$30,6,0)</f>
        <v>Nagy Vivien HUN</v>
      </c>
      <c r="C31" s="114"/>
      <c r="D31" s="114"/>
      <c r="E31" s="114"/>
      <c r="F31" s="114">
        <f>IF(J30="","",J30)</f>
        <v>3</v>
      </c>
      <c r="G31" s="114">
        <f>IF(I30="","",I30)</f>
        <v>4</v>
      </c>
      <c r="H31" s="114"/>
      <c r="I31" s="111"/>
      <c r="J31" s="111"/>
      <c r="K31" s="323"/>
      <c r="L31" s="112">
        <v>3</v>
      </c>
      <c r="M31" s="319">
        <v>3</v>
      </c>
      <c r="N31" s="113"/>
      <c r="O31" s="263">
        <f>IF(SUM(C31:N31)=0,"",IF($C31&gt;$D31,1,0)+IF($F31&gt;$G31,1,0)+IF($I31&gt;$J31,1,0)+IF($L31&gt;$M31,1,0)+$E31+$H31+$K31+$N31)</f>
        <v>0</v>
      </c>
      <c r="P31" s="263"/>
      <c r="Q31" s="261">
        <f>IF(SUM(C31:N31)=0,"",IF(C31="",0,1)+IF(F31="",0,1)+IF(I31="",0,1)+IF(L31="",0,1))</f>
        <v>2</v>
      </c>
      <c r="R31" s="261"/>
      <c r="S31" s="115">
        <f>IF(AND(C31="",F31="",I31="",L31=""),"",N(C31)+N(F31)+N(I31)+N(L31))</f>
        <v>6</v>
      </c>
      <c r="T31" s="115">
        <f>IF(AND(D31="",G31="",J31="",M31=""),"",N(D31)+N(G31)+N(J31)+N(M31))</f>
        <v>7</v>
      </c>
      <c r="U31" s="262">
        <f>O31</f>
        <v>0</v>
      </c>
      <c r="V31" s="262"/>
      <c r="W31" s="262">
        <f>IF(Q31="","",(S31-T31))</f>
        <v>-1</v>
      </c>
      <c r="X31" s="262"/>
      <c r="Y31" s="262">
        <f>IF(Q31="","",S31)</f>
        <v>6</v>
      </c>
      <c r="Z31" s="262"/>
      <c r="AA31" s="65">
        <f>IF(SUM(C31:N31)=0,0,U31*1000000+W31*1000+Y31)</f>
        <v>-994</v>
      </c>
      <c r="AB31" s="267">
        <v>3</v>
      </c>
      <c r="AC31" s="268"/>
      <c r="AD31"/>
      <c r="AE31"/>
    </row>
    <row r="32" spans="1:31" ht="30" customHeight="1">
      <c r="A32" s="68">
        <f>VLOOKUP("D4",'zoznam hracov_list of players'!A$18:C$30,2,0)</f>
        <v>205</v>
      </c>
      <c r="B32" s="78" t="str">
        <f>VLOOKUP("D4",'zoznam hracov_list of players'!A$18:F$30,6,0)</f>
        <v>Clowes James GBR</v>
      </c>
      <c r="C32" s="114"/>
      <c r="D32" s="320"/>
      <c r="E32" s="114"/>
      <c r="F32" s="114">
        <f>IF(M30="","",M30)</f>
        <v>8</v>
      </c>
      <c r="G32" s="114">
        <f>IF(L30="","",L30)</f>
        <v>3</v>
      </c>
      <c r="H32" s="114"/>
      <c r="I32" s="320">
        <f>IF(M31="","",M31)</f>
        <v>3</v>
      </c>
      <c r="J32" s="114">
        <f>IF(L31="","",L31)</f>
        <v>3</v>
      </c>
      <c r="K32" s="323">
        <v>1</v>
      </c>
      <c r="L32" s="318"/>
      <c r="M32" s="318"/>
      <c r="N32" s="116"/>
      <c r="O32" s="263">
        <f>IF(SUM(C32:N32)=0,"",IF($C32&gt;$D32,1,0)+IF($F32&gt;$G32,1,0)+IF($I32&gt;$J32,1,0)+IF($L32&gt;$M32,1,0)+$E32+$H32+$K32+$N32)</f>
        <v>2</v>
      </c>
      <c r="P32" s="263"/>
      <c r="Q32" s="261">
        <f>IF(SUM(C32:N32)=0,"",IF(C32="",0,1)+IF(F32="",0,1)+IF(I32="",0,1)+IF(L32="",0,1))</f>
        <v>2</v>
      </c>
      <c r="R32" s="261"/>
      <c r="S32" s="115">
        <f>IF(AND(C32="",F32="",I32="",L32=""),"",N(C32)+N(F32)+N(I32)+N(L32))</f>
        <v>11</v>
      </c>
      <c r="T32" s="115">
        <f>IF(AND(D32="",G32="",J32="",M32=""),"",N(D32)+N(G32)+N(J32)+N(M32))</f>
        <v>6</v>
      </c>
      <c r="U32" s="262">
        <f>O32</f>
        <v>2</v>
      </c>
      <c r="V32" s="262"/>
      <c r="W32" s="262">
        <f>IF(Q32="","",(S32-T32))</f>
        <v>5</v>
      </c>
      <c r="X32" s="262"/>
      <c r="Y32" s="262">
        <f>IF(Q32="","",S32)</f>
        <v>11</v>
      </c>
      <c r="Z32" s="262"/>
      <c r="AA32" s="65">
        <f>IF(SUM(C32:N32)=0,0,U32*1000000+W32*1000+Y32)</f>
        <v>2005011</v>
      </c>
      <c r="AB32" s="264">
        <f>IF(AA32=0,"",IF(LARGE(AA$29:AA$32,1)=AA32,1,IF(LARGE(AA$29:AA$32,2)=AA32,2,IF(LARGE(AA$29:AA$32,3)=AA32,3,IF(LARGE(AA$29:AA$32,4)=AA32,4,-1)))))</f>
        <v>1</v>
      </c>
      <c r="AC32" s="265"/>
      <c r="AD32"/>
      <c r="AE32"/>
    </row>
    <row r="33" spans="1:32" ht="20.25" customHeight="1">
      <c r="A33" s="194" t="s">
        <v>116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57"/>
      <c r="AE33" s="57"/>
      <c r="AF33" s="57"/>
    </row>
  </sheetData>
  <sheetProtection/>
  <mergeCells count="155">
    <mergeCell ref="A33:AC33"/>
    <mergeCell ref="L9:M10"/>
    <mergeCell ref="O32:P32"/>
    <mergeCell ref="Q32:R32"/>
    <mergeCell ref="U32:V32"/>
    <mergeCell ref="W32:X32"/>
    <mergeCell ref="Y32:Z32"/>
    <mergeCell ref="AB32:AC32"/>
    <mergeCell ref="O31:P31"/>
    <mergeCell ref="Q31:R31"/>
    <mergeCell ref="U31:V31"/>
    <mergeCell ref="W31:X31"/>
    <mergeCell ref="Y31:Z31"/>
    <mergeCell ref="AB31:AC31"/>
    <mergeCell ref="O30:P30"/>
    <mergeCell ref="Q30:R30"/>
    <mergeCell ref="U30:V30"/>
    <mergeCell ref="W30:X30"/>
    <mergeCell ref="Y30:Z30"/>
    <mergeCell ref="AB30:AC30"/>
    <mergeCell ref="AB27:AC28"/>
    <mergeCell ref="O29:P29"/>
    <mergeCell ref="Q29:R29"/>
    <mergeCell ref="U29:V29"/>
    <mergeCell ref="W29:X29"/>
    <mergeCell ref="Y29:Z29"/>
    <mergeCell ref="AB29:AC29"/>
    <mergeCell ref="L28:M28"/>
    <mergeCell ref="Q27:R28"/>
    <mergeCell ref="S27:T28"/>
    <mergeCell ref="U27:V28"/>
    <mergeCell ref="W27:X28"/>
    <mergeCell ref="Y27:Z28"/>
    <mergeCell ref="A26:AC26"/>
    <mergeCell ref="A27:B28"/>
    <mergeCell ref="C27:D27"/>
    <mergeCell ref="F27:G27"/>
    <mergeCell ref="I27:J27"/>
    <mergeCell ref="L27:M27"/>
    <mergeCell ref="O27:P28"/>
    <mergeCell ref="C28:D28"/>
    <mergeCell ref="F28:G28"/>
    <mergeCell ref="I28:J28"/>
    <mergeCell ref="W23:X23"/>
    <mergeCell ref="Y25:Z25"/>
    <mergeCell ref="O25:P25"/>
    <mergeCell ref="Q25:R25"/>
    <mergeCell ref="U25:V25"/>
    <mergeCell ref="W25:X25"/>
    <mergeCell ref="W21:X22"/>
    <mergeCell ref="Y24:Z24"/>
    <mergeCell ref="O24:P24"/>
    <mergeCell ref="Q24:R24"/>
    <mergeCell ref="U24:V24"/>
    <mergeCell ref="W24:X24"/>
    <mergeCell ref="Y23:Z23"/>
    <mergeCell ref="O23:P23"/>
    <mergeCell ref="Q23:R23"/>
    <mergeCell ref="U23:V23"/>
    <mergeCell ref="Y19:Z19"/>
    <mergeCell ref="O19:P19"/>
    <mergeCell ref="Q19:R19"/>
    <mergeCell ref="U19:V19"/>
    <mergeCell ref="W19:X19"/>
    <mergeCell ref="Y21:Z22"/>
    <mergeCell ref="O21:P22"/>
    <mergeCell ref="Q21:R22"/>
    <mergeCell ref="S21:T22"/>
    <mergeCell ref="U21:V22"/>
    <mergeCell ref="U17:V17"/>
    <mergeCell ref="W17:X17"/>
    <mergeCell ref="A21:B22"/>
    <mergeCell ref="C21:D21"/>
    <mergeCell ref="F21:G21"/>
    <mergeCell ref="I21:J21"/>
    <mergeCell ref="L21:M22"/>
    <mergeCell ref="C22:D22"/>
    <mergeCell ref="F22:G22"/>
    <mergeCell ref="I22:J22"/>
    <mergeCell ref="U15:V16"/>
    <mergeCell ref="W15:X16"/>
    <mergeCell ref="Y18:Z18"/>
    <mergeCell ref="O18:P18"/>
    <mergeCell ref="Q18:R18"/>
    <mergeCell ref="U18:V18"/>
    <mergeCell ref="W18:X18"/>
    <mergeCell ref="Y17:Z17"/>
    <mergeCell ref="O17:P17"/>
    <mergeCell ref="Q17:R17"/>
    <mergeCell ref="A15:B16"/>
    <mergeCell ref="C15:D15"/>
    <mergeCell ref="F15:G15"/>
    <mergeCell ref="I15:J15"/>
    <mergeCell ref="L15:M16"/>
    <mergeCell ref="O13:P13"/>
    <mergeCell ref="C16:D16"/>
    <mergeCell ref="F16:G16"/>
    <mergeCell ref="I16:J16"/>
    <mergeCell ref="O15:P16"/>
    <mergeCell ref="O11:P11"/>
    <mergeCell ref="Q11:R11"/>
    <mergeCell ref="U11:V11"/>
    <mergeCell ref="W11:X11"/>
    <mergeCell ref="Y11:Z11"/>
    <mergeCell ref="O12:P12"/>
    <mergeCell ref="AB17:AC17"/>
    <mergeCell ref="AB18:AC18"/>
    <mergeCell ref="AB13:AC13"/>
    <mergeCell ref="Q13:R13"/>
    <mergeCell ref="U13:V13"/>
    <mergeCell ref="W13:X13"/>
    <mergeCell ref="Y13:Z13"/>
    <mergeCell ref="Y15:Z16"/>
    <mergeCell ref="Q15:R16"/>
    <mergeCell ref="S15:T16"/>
    <mergeCell ref="AB19:AC19"/>
    <mergeCell ref="O9:P10"/>
    <mergeCell ref="Q9:R10"/>
    <mergeCell ref="S9:T10"/>
    <mergeCell ref="U9:V10"/>
    <mergeCell ref="W9:X10"/>
    <mergeCell ref="Q12:R12"/>
    <mergeCell ref="U12:V12"/>
    <mergeCell ref="W12:X12"/>
    <mergeCell ref="Y12:Z12"/>
    <mergeCell ref="AB21:AC22"/>
    <mergeCell ref="AB12:AC12"/>
    <mergeCell ref="AB23:AC23"/>
    <mergeCell ref="AB24:AC24"/>
    <mergeCell ref="AB25:AC25"/>
    <mergeCell ref="C10:D10"/>
    <mergeCell ref="F10:G10"/>
    <mergeCell ref="I10:J10"/>
    <mergeCell ref="AB15:AC16"/>
    <mergeCell ref="AB11:AC11"/>
    <mergeCell ref="A9:B10"/>
    <mergeCell ref="AB9:AC10"/>
    <mergeCell ref="F3:AC3"/>
    <mergeCell ref="A4:E4"/>
    <mergeCell ref="A5:E5"/>
    <mergeCell ref="A6:E6"/>
    <mergeCell ref="F4:AC4"/>
    <mergeCell ref="A7:E7"/>
    <mergeCell ref="C9:D9"/>
    <mergeCell ref="F9:G9"/>
    <mergeCell ref="I9:J9"/>
    <mergeCell ref="Y9:Z10"/>
    <mergeCell ref="A1:E1"/>
    <mergeCell ref="A2:E2"/>
    <mergeCell ref="A3:E3"/>
    <mergeCell ref="F1:AC1"/>
    <mergeCell ref="F2:AC2"/>
    <mergeCell ref="F7:AC7"/>
    <mergeCell ref="F5:AC5"/>
    <mergeCell ref="F6:AC6"/>
  </mergeCells>
  <printOptions/>
  <pageMargins left="0.35433070866141736" right="0.3937007874015748" top="0.3937007874015748" bottom="0.2362204724409449" header="0.31496062992125984" footer="0.1968503937007874"/>
  <pageSetup fitToHeight="0" fitToWidth="1" horizontalDpi="600" verticalDpi="600" orientation="landscape" paperSize="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2">
      <selection activeCell="BB39" sqref="BB39:BM42"/>
    </sheetView>
  </sheetViews>
  <sheetFormatPr defaultColWidth="9.140625" defaultRowHeight="3.75" customHeight="1"/>
  <cols>
    <col min="1" max="1" width="1.7109375" style="151" customWidth="1"/>
    <col min="2" max="7" width="1.7109375" style="14" customWidth="1"/>
    <col min="8" max="8" width="4.8515625" style="14" customWidth="1"/>
    <col min="9" max="13" width="1.7109375" style="14" customWidth="1"/>
    <col min="14" max="14" width="2.57421875" style="14" customWidth="1"/>
    <col min="15" max="17" width="1.7109375" style="14" customWidth="1"/>
    <col min="18" max="18" width="3.8515625" style="14" customWidth="1"/>
    <col min="19" max="20" width="1.7109375" style="14" customWidth="1"/>
    <col min="21" max="21" width="2.8515625" style="151" customWidth="1"/>
    <col min="22" max="24" width="1.7109375" style="14" customWidth="1"/>
    <col min="25" max="25" width="10.57421875" style="14" customWidth="1"/>
    <col min="26" max="38" width="1.7109375" style="14" customWidth="1"/>
    <col min="39" max="39" width="1.7109375" style="151" customWidth="1"/>
    <col min="40" max="40" width="9.7109375" style="14" customWidth="1"/>
    <col min="41" max="159" width="1.7109375" style="14" customWidth="1"/>
    <col min="160" max="16384" width="9.140625" style="14" customWidth="1"/>
  </cols>
  <sheetData>
    <row r="1" spans="8:86" ht="3.75" customHeight="1"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55"/>
      <c r="V1" s="47"/>
      <c r="W1" s="47"/>
      <c r="X1" s="47"/>
      <c r="Y1" s="47"/>
      <c r="Z1" s="47"/>
      <c r="AA1" s="47"/>
      <c r="AB1" s="47"/>
      <c r="AC1" s="47"/>
      <c r="AD1" s="51"/>
      <c r="AE1" s="47"/>
      <c r="AF1" s="47"/>
      <c r="AG1" s="47"/>
      <c r="AH1" s="47"/>
      <c r="AI1" s="47"/>
      <c r="AJ1" s="47"/>
      <c r="AK1" s="47"/>
      <c r="AL1" s="47"/>
      <c r="AM1" s="155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</row>
    <row r="2" spans="8:86" ht="3.75" customHeight="1"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5"/>
      <c r="V2" s="47"/>
      <c r="W2" s="47"/>
      <c r="X2" s="47"/>
      <c r="Y2" s="47"/>
      <c r="Z2" s="47"/>
      <c r="AA2" s="47"/>
      <c r="AB2" s="47"/>
      <c r="AC2" s="47"/>
      <c r="AD2" s="51"/>
      <c r="AE2" s="47"/>
      <c r="AF2" s="47"/>
      <c r="AG2" s="47"/>
      <c r="AH2" s="47"/>
      <c r="AI2" s="47"/>
      <c r="AJ2" s="47"/>
      <c r="AK2" s="47"/>
      <c r="AL2" s="47"/>
      <c r="AM2" s="15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</row>
    <row r="3" spans="2:86" ht="3.75" customHeight="1">
      <c r="B3" s="195" t="s">
        <v>39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 t="s">
        <v>179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</row>
    <row r="4" spans="2:86" ht="3.7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9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</row>
    <row r="5" spans="2:86" ht="3.75" customHeight="1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9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</row>
    <row r="6" spans="2:86" ht="3.7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1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</row>
    <row r="7" spans="8:86" ht="3.75" customHeight="1">
      <c r="H7" s="47"/>
      <c r="I7" s="47"/>
      <c r="J7" s="47"/>
      <c r="K7" s="47"/>
      <c r="L7" s="47"/>
      <c r="M7" s="47"/>
      <c r="N7" s="47"/>
      <c r="O7" s="47"/>
      <c r="P7" s="47"/>
      <c r="Q7" s="22"/>
      <c r="R7" s="22"/>
      <c r="S7" s="22"/>
      <c r="T7" s="22"/>
      <c r="U7" s="156"/>
      <c r="V7" s="22"/>
      <c r="W7" s="22"/>
      <c r="X7" s="22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163"/>
      <c r="AN7" s="50"/>
      <c r="AO7" s="50"/>
      <c r="AP7" s="50"/>
      <c r="AQ7" s="50"/>
      <c r="AR7" s="50"/>
      <c r="AS7" s="50"/>
      <c r="AT7" s="50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26:101" ht="3.75" customHeight="1"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BM8" s="47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22"/>
      <c r="CH8" s="22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15"/>
      <c r="CT8" s="15"/>
      <c r="CU8" s="15"/>
      <c r="CV8" s="15"/>
      <c r="CW8" s="15"/>
    </row>
    <row r="9" spans="7:101" ht="3.75" customHeight="1"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N9" s="202" t="s">
        <v>182</v>
      </c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17"/>
      <c r="BA9" s="17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22"/>
      <c r="CH9" s="22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15"/>
      <c r="CT9" s="15"/>
      <c r="CU9" s="15"/>
      <c r="CV9" s="15"/>
      <c r="CW9" s="15"/>
    </row>
    <row r="10" spans="7:101" ht="3.75" customHeight="1"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17"/>
      <c r="BA10" s="17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22"/>
      <c r="CH10" s="22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15"/>
      <c r="CT10" s="15"/>
      <c r="CU10" s="15"/>
      <c r="CV10" s="15"/>
      <c r="CW10" s="15"/>
    </row>
    <row r="11" spans="7:101" ht="3.75" customHeight="1"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7"/>
      <c r="BA11" s="17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22"/>
      <c r="CH11" s="22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15"/>
      <c r="CT11" s="15"/>
      <c r="CU11" s="15"/>
      <c r="CV11" s="15"/>
      <c r="CW11" s="15"/>
    </row>
    <row r="12" spans="7:101" ht="3.75" customHeight="1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7"/>
      <c r="BA12" s="17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15"/>
      <c r="CT12" s="15"/>
      <c r="CU12" s="15"/>
      <c r="CV12" s="15"/>
      <c r="CW12" s="15"/>
    </row>
    <row r="13" spans="7:101" ht="3.75" customHeight="1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V13" s="17"/>
      <c r="W13" s="17"/>
      <c r="X13" s="17"/>
      <c r="Y13" s="17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17"/>
      <c r="BA13" s="17"/>
      <c r="BB13" s="31"/>
      <c r="BC13" s="30"/>
      <c r="BD13" s="16"/>
      <c r="BE13" s="16"/>
      <c r="BF13" s="16"/>
      <c r="BG13" s="16"/>
      <c r="BH13" s="16"/>
      <c r="BI13" s="16"/>
      <c r="BJ13" s="16"/>
      <c r="BK13" s="16"/>
      <c r="BL13" s="17"/>
      <c r="BM13" s="17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15"/>
      <c r="CT13" s="15"/>
      <c r="CU13" s="15"/>
      <c r="CV13" s="15"/>
      <c r="CW13" s="15"/>
    </row>
    <row r="14" spans="7:101" ht="3.75" customHeight="1"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V14" s="17"/>
      <c r="W14" s="17"/>
      <c r="X14" s="17"/>
      <c r="Y14" s="17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7"/>
      <c r="BA14" s="17"/>
      <c r="BB14" s="203" t="s">
        <v>11</v>
      </c>
      <c r="BC14" s="203"/>
      <c r="BD14" s="204" t="str">
        <f>IF(ISNUMBER(AX27),IF(AX27+AZ29&gt;AX51+AZ50,AO27,AO51),"")</f>
        <v>Mezík Róbert  SVK</v>
      </c>
      <c r="BE14" s="204"/>
      <c r="BF14" s="204"/>
      <c r="BG14" s="204"/>
      <c r="BH14" s="204"/>
      <c r="BI14" s="204"/>
      <c r="BJ14" s="204"/>
      <c r="BK14" s="204"/>
      <c r="BL14" s="204"/>
      <c r="BM14" s="204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15"/>
      <c r="CT14" s="15"/>
      <c r="CU14" s="15"/>
      <c r="CV14" s="15"/>
      <c r="CW14" s="15"/>
    </row>
    <row r="15" spans="7:101" ht="3.75" customHeight="1"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V15" s="17"/>
      <c r="W15" s="17"/>
      <c r="X15" s="17"/>
      <c r="Y15" s="17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17"/>
      <c r="BA15" s="17"/>
      <c r="BB15" s="203"/>
      <c r="BC15" s="203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15"/>
      <c r="CT15" s="15"/>
      <c r="CU15" s="15"/>
      <c r="CV15" s="15"/>
      <c r="CW15" s="15"/>
    </row>
    <row r="16" spans="7:101" ht="3.75" customHeight="1"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17"/>
      <c r="W16" s="17"/>
      <c r="X16" s="17"/>
      <c r="Y16" s="17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7"/>
      <c r="BA16" s="17"/>
      <c r="BB16" s="203"/>
      <c r="BC16" s="203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15"/>
      <c r="CT16" s="15"/>
      <c r="CU16" s="15"/>
      <c r="CV16" s="15"/>
      <c r="CW16" s="15"/>
    </row>
    <row r="17" spans="7:101" ht="3.75" customHeight="1"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17"/>
      <c r="W17" s="17"/>
      <c r="X17" s="17"/>
      <c r="Y17" s="17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17"/>
      <c r="BA17" s="17"/>
      <c r="BB17" s="203"/>
      <c r="BC17" s="203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15"/>
      <c r="CT17" s="15"/>
      <c r="CU17" s="15"/>
      <c r="CV17" s="15"/>
      <c r="CW17" s="15"/>
    </row>
    <row r="18" spans="1:101" ht="3.75" customHeight="1">
      <c r="A18" s="152" t="str">
        <f>B18&amp;" "&amp;I18</f>
        <v>1. A Mezík Róbert  SVK</v>
      </c>
      <c r="B18" s="195" t="s">
        <v>21</v>
      </c>
      <c r="C18" s="195"/>
      <c r="D18" s="195"/>
      <c r="E18" s="195"/>
      <c r="F18" s="195"/>
      <c r="G18" s="195"/>
      <c r="H18" s="195"/>
      <c r="I18" s="273" t="str">
        <f>'BC2'!B11</f>
        <v>Mezík Róbert  SVK</v>
      </c>
      <c r="J18" s="273"/>
      <c r="K18" s="273"/>
      <c r="L18" s="273"/>
      <c r="M18" s="273"/>
      <c r="N18" s="273"/>
      <c r="O18" s="273"/>
      <c r="P18" s="273"/>
      <c r="Q18" s="273"/>
      <c r="R18" s="274"/>
      <c r="S18" s="344">
        <v>7</v>
      </c>
      <c r="T18" s="345"/>
      <c r="U18" s="155"/>
      <c r="V18" s="35"/>
      <c r="W18" s="35"/>
      <c r="X18" s="16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17"/>
      <c r="BA18" s="17"/>
      <c r="BB18" s="18"/>
      <c r="BC18" s="30"/>
      <c r="BD18" s="31"/>
      <c r="BE18" s="31"/>
      <c r="BF18" s="31"/>
      <c r="BG18" s="31"/>
      <c r="BH18" s="31"/>
      <c r="BI18" s="31"/>
      <c r="BJ18" s="31"/>
      <c r="BK18" s="31"/>
      <c r="BL18" s="17"/>
      <c r="BM18" s="17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15"/>
      <c r="CT18" s="15"/>
      <c r="CU18" s="15"/>
      <c r="CV18" s="15"/>
      <c r="CW18" s="15"/>
    </row>
    <row r="19" spans="1:101" ht="3.75" customHeight="1">
      <c r="A19" s="152"/>
      <c r="B19" s="195"/>
      <c r="C19" s="195"/>
      <c r="D19" s="195"/>
      <c r="E19" s="195"/>
      <c r="F19" s="195"/>
      <c r="G19" s="195"/>
      <c r="H19" s="195"/>
      <c r="I19" s="275"/>
      <c r="J19" s="275"/>
      <c r="K19" s="275"/>
      <c r="L19" s="275"/>
      <c r="M19" s="275"/>
      <c r="N19" s="275"/>
      <c r="O19" s="275"/>
      <c r="P19" s="275"/>
      <c r="Q19" s="275"/>
      <c r="R19" s="276"/>
      <c r="S19" s="346"/>
      <c r="T19" s="347"/>
      <c r="U19" s="157" t="str">
        <f>V21&amp;" "&amp;Z21</f>
        <v>winner 1/4 final 1 Mezík Róbert  SVK</v>
      </c>
      <c r="V19" s="35"/>
      <c r="W19" s="35"/>
      <c r="X19" s="16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7"/>
      <c r="BA19" s="17"/>
      <c r="BB19" s="203" t="s">
        <v>12</v>
      </c>
      <c r="BC19" s="203"/>
      <c r="BD19" s="204" t="str">
        <f>IF(ISNUMBER(AX27),IF(AX27+AZ29&gt;AX51+AZ50,AO51,AO27),"")</f>
        <v>Kořínek Michal CZE</v>
      </c>
      <c r="BE19" s="204"/>
      <c r="BF19" s="204"/>
      <c r="BG19" s="204"/>
      <c r="BH19" s="204"/>
      <c r="BI19" s="204"/>
      <c r="BJ19" s="204"/>
      <c r="BK19" s="204"/>
      <c r="BL19" s="204"/>
      <c r="BM19" s="204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15"/>
      <c r="CT19" s="15"/>
      <c r="CU19" s="15"/>
      <c r="CV19" s="15"/>
      <c r="CW19" s="15"/>
    </row>
    <row r="20" spans="1:101" ht="3.75" customHeight="1">
      <c r="A20" s="152"/>
      <c r="B20" s="195"/>
      <c r="C20" s="195"/>
      <c r="D20" s="195"/>
      <c r="E20" s="195"/>
      <c r="F20" s="195"/>
      <c r="G20" s="195"/>
      <c r="H20" s="195"/>
      <c r="I20" s="275"/>
      <c r="J20" s="275"/>
      <c r="K20" s="275"/>
      <c r="L20" s="275"/>
      <c r="M20" s="275"/>
      <c r="N20" s="275"/>
      <c r="O20" s="275"/>
      <c r="P20" s="275"/>
      <c r="Q20" s="275"/>
      <c r="R20" s="276"/>
      <c r="S20" s="346"/>
      <c r="T20" s="347"/>
      <c r="U20" s="287"/>
      <c r="V20" s="35"/>
      <c r="W20" s="35"/>
      <c r="X20" s="18"/>
      <c r="Y20" s="16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2"/>
      <c r="AL20" s="30"/>
      <c r="AM20" s="155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30"/>
      <c r="BA20" s="17"/>
      <c r="BB20" s="203"/>
      <c r="BC20" s="203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15"/>
      <c r="CT20" s="15"/>
      <c r="CU20" s="15"/>
      <c r="CV20" s="15"/>
      <c r="CW20" s="15"/>
    </row>
    <row r="21" spans="1:101" ht="3.75" customHeight="1">
      <c r="A21" s="152"/>
      <c r="B21" s="195"/>
      <c r="C21" s="195"/>
      <c r="D21" s="195"/>
      <c r="E21" s="195"/>
      <c r="F21" s="195"/>
      <c r="G21" s="195"/>
      <c r="H21" s="195"/>
      <c r="I21" s="277"/>
      <c r="J21" s="277"/>
      <c r="K21" s="277"/>
      <c r="L21" s="277"/>
      <c r="M21" s="277"/>
      <c r="N21" s="277"/>
      <c r="O21" s="277"/>
      <c r="P21" s="277"/>
      <c r="Q21" s="277"/>
      <c r="R21" s="278"/>
      <c r="S21" s="348"/>
      <c r="T21" s="349"/>
      <c r="U21" s="271"/>
      <c r="V21" s="205" t="s">
        <v>102</v>
      </c>
      <c r="W21" s="205"/>
      <c r="X21" s="205"/>
      <c r="Y21" s="205"/>
      <c r="Z21" s="220" t="str">
        <f>IF(ISNUMBER(S18),IF(S18&gt;S24,I18,I24),"")</f>
        <v>Mezík Róbert  SVK</v>
      </c>
      <c r="AA21" s="221"/>
      <c r="AB21" s="221"/>
      <c r="AC21" s="221"/>
      <c r="AD21" s="221"/>
      <c r="AE21" s="221"/>
      <c r="AF21" s="221"/>
      <c r="AG21" s="221"/>
      <c r="AH21" s="221"/>
      <c r="AI21" s="222"/>
      <c r="AJ21" s="207">
        <v>4</v>
      </c>
      <c r="AK21" s="207"/>
      <c r="AL21" s="30"/>
      <c r="AM21" s="155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30"/>
      <c r="BA21" s="17"/>
      <c r="BB21" s="203"/>
      <c r="BC21" s="203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15"/>
      <c r="CT21" s="15"/>
      <c r="CU21" s="15"/>
      <c r="CV21" s="15"/>
      <c r="CW21" s="15"/>
    </row>
    <row r="22" spans="1:101" ht="3.75" customHeight="1">
      <c r="A22" s="153"/>
      <c r="B22" s="15"/>
      <c r="C22" s="15"/>
      <c r="D22" s="15"/>
      <c r="E22" s="35"/>
      <c r="F22" s="35"/>
      <c r="G22" s="18"/>
      <c r="H22" s="1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50"/>
      <c r="T22" s="32"/>
      <c r="U22" s="271"/>
      <c r="V22" s="205"/>
      <c r="W22" s="205"/>
      <c r="X22" s="205"/>
      <c r="Y22" s="205"/>
      <c r="Z22" s="223"/>
      <c r="AA22" s="213"/>
      <c r="AB22" s="213"/>
      <c r="AC22" s="213"/>
      <c r="AD22" s="213"/>
      <c r="AE22" s="213"/>
      <c r="AF22" s="213"/>
      <c r="AG22" s="213"/>
      <c r="AH22" s="213"/>
      <c r="AI22" s="214"/>
      <c r="AJ22" s="207"/>
      <c r="AK22" s="207"/>
      <c r="AL22" s="48"/>
      <c r="AM22" s="155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30"/>
      <c r="BA22" s="17"/>
      <c r="BB22" s="203"/>
      <c r="BC22" s="203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15"/>
      <c r="CT22" s="15"/>
      <c r="CU22" s="15"/>
      <c r="CV22" s="15"/>
      <c r="CW22" s="15"/>
    </row>
    <row r="23" spans="1:101" ht="12" customHeight="1">
      <c r="A23" s="153"/>
      <c r="B23" s="15"/>
      <c r="C23" s="15"/>
      <c r="D23" s="15"/>
      <c r="E23" s="35"/>
      <c r="F23" s="35"/>
      <c r="G23" s="18"/>
      <c r="H23" s="1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350"/>
      <c r="T23" s="32"/>
      <c r="U23" s="271"/>
      <c r="V23" s="205"/>
      <c r="W23" s="205"/>
      <c r="X23" s="205"/>
      <c r="Y23" s="205"/>
      <c r="Z23" s="223"/>
      <c r="AA23" s="213"/>
      <c r="AB23" s="213"/>
      <c r="AC23" s="213"/>
      <c r="AD23" s="213"/>
      <c r="AE23" s="213"/>
      <c r="AF23" s="213"/>
      <c r="AG23" s="213"/>
      <c r="AH23" s="213"/>
      <c r="AI23" s="214"/>
      <c r="AJ23" s="207"/>
      <c r="AK23" s="207"/>
      <c r="AL23" s="208"/>
      <c r="AM23" s="155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30"/>
      <c r="BA23" s="17"/>
      <c r="BB23" s="17"/>
      <c r="BC23" s="30"/>
      <c r="BD23" s="31"/>
      <c r="BE23" s="31"/>
      <c r="BF23" s="31"/>
      <c r="BG23" s="31"/>
      <c r="BH23" s="31"/>
      <c r="BI23" s="31"/>
      <c r="BJ23" s="31"/>
      <c r="BK23" s="31"/>
      <c r="BL23" s="17"/>
      <c r="BM23" s="17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15"/>
      <c r="CT23" s="15"/>
      <c r="CU23" s="15"/>
      <c r="CV23" s="15"/>
      <c r="CW23" s="15"/>
    </row>
    <row r="24" spans="1:101" ht="3.75" customHeight="1">
      <c r="A24" s="152" t="str">
        <f>B24&amp;" "&amp;I24</f>
        <v>2. D Novota Peter SVK</v>
      </c>
      <c r="B24" s="279" t="s">
        <v>184</v>
      </c>
      <c r="C24" s="280"/>
      <c r="D24" s="280"/>
      <c r="E24" s="280"/>
      <c r="F24" s="280"/>
      <c r="G24" s="280"/>
      <c r="H24" s="281"/>
      <c r="I24" s="273" t="str">
        <f>'BC2'!B30</f>
        <v>Novota Peter SVK</v>
      </c>
      <c r="J24" s="273"/>
      <c r="K24" s="273"/>
      <c r="L24" s="273"/>
      <c r="M24" s="273"/>
      <c r="N24" s="273"/>
      <c r="O24" s="273"/>
      <c r="P24" s="273"/>
      <c r="Q24" s="273"/>
      <c r="R24" s="274"/>
      <c r="S24" s="344">
        <v>4</v>
      </c>
      <c r="T24" s="345"/>
      <c r="U24" s="271"/>
      <c r="V24" s="205"/>
      <c r="W24" s="205"/>
      <c r="X24" s="205"/>
      <c r="Y24" s="205"/>
      <c r="Z24" s="224"/>
      <c r="AA24" s="225"/>
      <c r="AB24" s="225"/>
      <c r="AC24" s="225"/>
      <c r="AD24" s="225"/>
      <c r="AE24" s="225"/>
      <c r="AF24" s="225"/>
      <c r="AG24" s="225"/>
      <c r="AH24" s="225"/>
      <c r="AI24" s="226"/>
      <c r="AJ24" s="207"/>
      <c r="AK24" s="207"/>
      <c r="AL24" s="208"/>
      <c r="AM24" s="155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30"/>
      <c r="BA24" s="17"/>
      <c r="BB24" s="203" t="s">
        <v>13</v>
      </c>
      <c r="BC24" s="203"/>
      <c r="BD24" s="205" t="str">
        <f>Z79</f>
        <v>Minarech Peter SVK</v>
      </c>
      <c r="BE24" s="205"/>
      <c r="BF24" s="205"/>
      <c r="BG24" s="205"/>
      <c r="BH24" s="205"/>
      <c r="BI24" s="205"/>
      <c r="BJ24" s="205"/>
      <c r="BK24" s="205"/>
      <c r="BL24" s="205"/>
      <c r="BM24" s="205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15"/>
      <c r="CT24" s="15"/>
      <c r="CU24" s="15"/>
      <c r="CV24" s="15"/>
      <c r="CW24" s="15"/>
    </row>
    <row r="25" spans="1:101" ht="3.75" customHeight="1">
      <c r="A25" s="152"/>
      <c r="B25" s="282"/>
      <c r="C25" s="245"/>
      <c r="D25" s="245"/>
      <c r="E25" s="245"/>
      <c r="F25" s="245"/>
      <c r="G25" s="245"/>
      <c r="H25" s="283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346"/>
      <c r="T25" s="347"/>
      <c r="U25" s="272"/>
      <c r="V25" s="35"/>
      <c r="W25" s="35"/>
      <c r="X25" s="18"/>
      <c r="Y25" s="16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3"/>
      <c r="AK25" s="32"/>
      <c r="AL25" s="208"/>
      <c r="AM25" s="155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30"/>
      <c r="BA25" s="17"/>
      <c r="BB25" s="203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15"/>
      <c r="CT25" s="15"/>
      <c r="CU25" s="15"/>
      <c r="CV25" s="15"/>
      <c r="CW25" s="15"/>
    </row>
    <row r="26" spans="1:101" ht="3.75" customHeight="1">
      <c r="A26" s="152"/>
      <c r="B26" s="282"/>
      <c r="C26" s="245"/>
      <c r="D26" s="245"/>
      <c r="E26" s="245"/>
      <c r="F26" s="245"/>
      <c r="G26" s="245"/>
      <c r="H26" s="283"/>
      <c r="I26" s="275"/>
      <c r="J26" s="275"/>
      <c r="K26" s="275"/>
      <c r="L26" s="275"/>
      <c r="M26" s="275"/>
      <c r="N26" s="275"/>
      <c r="O26" s="275"/>
      <c r="P26" s="275"/>
      <c r="Q26" s="275"/>
      <c r="R26" s="276"/>
      <c r="S26" s="346"/>
      <c r="T26" s="347"/>
      <c r="U26" s="158"/>
      <c r="V26" s="35"/>
      <c r="W26" s="35"/>
      <c r="X26" s="16"/>
      <c r="Y26" s="1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3"/>
      <c r="AK26" s="32"/>
      <c r="AL26" s="26"/>
      <c r="AM26" s="155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30"/>
      <c r="BA26" s="17"/>
      <c r="BB26" s="203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15"/>
      <c r="CT26" s="15"/>
      <c r="CU26" s="15"/>
      <c r="CV26" s="15"/>
      <c r="CW26" s="15"/>
    </row>
    <row r="27" spans="1:101" ht="3.75" customHeight="1">
      <c r="A27" s="152"/>
      <c r="B27" s="284"/>
      <c r="C27" s="285"/>
      <c r="D27" s="285"/>
      <c r="E27" s="285"/>
      <c r="F27" s="285"/>
      <c r="G27" s="285"/>
      <c r="H27" s="286"/>
      <c r="I27" s="277"/>
      <c r="J27" s="277"/>
      <c r="K27" s="277"/>
      <c r="L27" s="277"/>
      <c r="M27" s="277"/>
      <c r="N27" s="277"/>
      <c r="O27" s="277"/>
      <c r="P27" s="277"/>
      <c r="Q27" s="277"/>
      <c r="R27" s="278"/>
      <c r="S27" s="348"/>
      <c r="T27" s="349"/>
      <c r="U27" s="159"/>
      <c r="V27" s="35"/>
      <c r="W27" s="35"/>
      <c r="X27" s="16"/>
      <c r="Y27" s="16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3"/>
      <c r="AK27" s="32"/>
      <c r="AL27" s="26"/>
      <c r="AM27" s="155" t="str">
        <f>AN27&amp;" "&amp;AO27</f>
        <v>1. Finalist Mezík Róbert  SVK</v>
      </c>
      <c r="AN27" s="195" t="s">
        <v>74</v>
      </c>
      <c r="AO27" s="209" t="str">
        <f>IF(ISNUMBER(AJ21),IF(AJ21&gt;AJ33,Z21,Z33),"")</f>
        <v>Mezík Róbert  SVK</v>
      </c>
      <c r="AP27" s="210"/>
      <c r="AQ27" s="210"/>
      <c r="AR27" s="210"/>
      <c r="AS27" s="210"/>
      <c r="AT27" s="210"/>
      <c r="AU27" s="210"/>
      <c r="AV27" s="210"/>
      <c r="AW27" s="211"/>
      <c r="AX27" s="218">
        <v>10</v>
      </c>
      <c r="AY27" s="218"/>
      <c r="AZ27" s="30"/>
      <c r="BA27" s="17"/>
      <c r="BB27" s="203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15"/>
      <c r="CT27" s="15"/>
      <c r="CU27" s="15"/>
      <c r="CV27" s="15"/>
      <c r="CW27" s="15"/>
    </row>
    <row r="28" spans="1:101" ht="3.75" customHeight="1">
      <c r="A28" s="153"/>
      <c r="B28" s="15"/>
      <c r="C28" s="15"/>
      <c r="D28" s="15"/>
      <c r="E28" s="16"/>
      <c r="F28" s="34"/>
      <c r="G28" s="16"/>
      <c r="H28" s="16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350"/>
      <c r="T28" s="32"/>
      <c r="U28" s="159"/>
      <c r="V28" s="16"/>
      <c r="W28" s="34"/>
      <c r="X28" s="16"/>
      <c r="Y28" s="16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3"/>
      <c r="AK28" s="32"/>
      <c r="AL28" s="26"/>
      <c r="AM28" s="164"/>
      <c r="AN28" s="195"/>
      <c r="AO28" s="212"/>
      <c r="AP28" s="213"/>
      <c r="AQ28" s="213"/>
      <c r="AR28" s="213"/>
      <c r="AS28" s="213"/>
      <c r="AT28" s="213"/>
      <c r="AU28" s="213"/>
      <c r="AV28" s="213"/>
      <c r="AW28" s="214"/>
      <c r="AX28" s="218"/>
      <c r="AY28" s="218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16"/>
      <c r="BN28" s="47"/>
      <c r="BO28" s="21"/>
      <c r="BP28" s="21"/>
      <c r="BQ28" s="21"/>
      <c r="BR28" s="21"/>
      <c r="BS28" s="21"/>
      <c r="BT28" s="21"/>
      <c r="BU28" s="21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15"/>
      <c r="CT28" s="15"/>
      <c r="CU28" s="15"/>
      <c r="CV28" s="15"/>
      <c r="CW28" s="15"/>
    </row>
    <row r="29" spans="1:101" ht="15" customHeight="1">
      <c r="A29" s="153"/>
      <c r="B29" s="15"/>
      <c r="C29" s="15"/>
      <c r="D29" s="15"/>
      <c r="E29" s="35"/>
      <c r="F29" s="35"/>
      <c r="G29" s="16"/>
      <c r="H29" s="16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350"/>
      <c r="T29" s="32"/>
      <c r="U29" s="159"/>
      <c r="V29" s="16"/>
      <c r="W29" s="34"/>
      <c r="X29" s="16"/>
      <c r="Y29" s="16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3"/>
      <c r="AK29" s="32"/>
      <c r="AL29" s="26"/>
      <c r="AM29" s="155"/>
      <c r="AN29" s="195"/>
      <c r="AO29" s="212"/>
      <c r="AP29" s="213"/>
      <c r="AQ29" s="213"/>
      <c r="AR29" s="213"/>
      <c r="AS29" s="213"/>
      <c r="AT29" s="213"/>
      <c r="AU29" s="213"/>
      <c r="AV29" s="213"/>
      <c r="AW29" s="214"/>
      <c r="AX29" s="218"/>
      <c r="AY29" s="218"/>
      <c r="AZ29" s="208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16"/>
      <c r="BM29" s="18"/>
      <c r="BN29" s="28"/>
      <c r="BO29" s="28"/>
      <c r="BP29" s="28"/>
      <c r="BQ29" s="28"/>
      <c r="BR29" s="28"/>
      <c r="BS29" s="28"/>
      <c r="BT29" s="28"/>
      <c r="BU29" s="28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15"/>
      <c r="CT29" s="15"/>
      <c r="CU29" s="15"/>
      <c r="CV29" s="15"/>
      <c r="CW29" s="15"/>
    </row>
    <row r="30" spans="1:101" ht="3.75" customHeight="1">
      <c r="A30" s="152" t="str">
        <f>B30&amp;" "&amp;I30</f>
        <v>1. C Minarech Peter SVK</v>
      </c>
      <c r="B30" s="195" t="s">
        <v>22</v>
      </c>
      <c r="C30" s="195"/>
      <c r="D30" s="195"/>
      <c r="E30" s="195"/>
      <c r="F30" s="195"/>
      <c r="G30" s="195"/>
      <c r="H30" s="195"/>
      <c r="I30" s="273" t="str">
        <f>'BC2'!B23</f>
        <v>Minarech Peter SVK</v>
      </c>
      <c r="J30" s="273"/>
      <c r="K30" s="273"/>
      <c r="L30" s="273"/>
      <c r="M30" s="273"/>
      <c r="N30" s="273"/>
      <c r="O30" s="273"/>
      <c r="P30" s="273"/>
      <c r="Q30" s="273"/>
      <c r="R30" s="274"/>
      <c r="S30" s="344">
        <v>7</v>
      </c>
      <c r="T30" s="345"/>
      <c r="U30" s="159"/>
      <c r="V30" s="35"/>
      <c r="W30" s="35"/>
      <c r="X30" s="16"/>
      <c r="Y30" s="1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3"/>
      <c r="AK30" s="32"/>
      <c r="AL30" s="26"/>
      <c r="AM30" s="155"/>
      <c r="AN30" s="195"/>
      <c r="AO30" s="215"/>
      <c r="AP30" s="216"/>
      <c r="AQ30" s="216"/>
      <c r="AR30" s="216"/>
      <c r="AS30" s="216"/>
      <c r="AT30" s="216"/>
      <c r="AU30" s="216"/>
      <c r="AV30" s="216"/>
      <c r="AW30" s="217"/>
      <c r="AX30" s="218"/>
      <c r="AY30" s="218"/>
      <c r="AZ30" s="208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16"/>
      <c r="BM30" s="18"/>
      <c r="BN30" s="28"/>
      <c r="BO30" s="28"/>
      <c r="BP30" s="28"/>
      <c r="BQ30" s="28"/>
      <c r="BR30" s="28"/>
      <c r="BS30" s="28"/>
      <c r="BT30" s="28"/>
      <c r="BU30" s="28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15"/>
      <c r="CT30" s="15"/>
      <c r="CU30" s="15"/>
      <c r="CV30" s="15"/>
      <c r="CW30" s="15"/>
    </row>
    <row r="31" spans="1:101" ht="3.75" customHeight="1">
      <c r="A31" s="152"/>
      <c r="B31" s="195"/>
      <c r="C31" s="195"/>
      <c r="D31" s="195"/>
      <c r="E31" s="195"/>
      <c r="F31" s="195"/>
      <c r="G31" s="195"/>
      <c r="H31" s="195"/>
      <c r="I31" s="275"/>
      <c r="J31" s="275"/>
      <c r="K31" s="275"/>
      <c r="L31" s="275"/>
      <c r="M31" s="275"/>
      <c r="N31" s="275"/>
      <c r="O31" s="275"/>
      <c r="P31" s="275"/>
      <c r="Q31" s="275"/>
      <c r="R31" s="276"/>
      <c r="S31" s="346"/>
      <c r="T31" s="347"/>
      <c r="U31" s="157" t="str">
        <f>V33&amp;" "&amp;Z33</f>
        <v>winner 1/4 final 2 Minarech Peter SVK</v>
      </c>
      <c r="V31" s="35"/>
      <c r="W31" s="35"/>
      <c r="X31" s="16"/>
      <c r="Y31" s="16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3"/>
      <c r="AK31" s="32"/>
      <c r="AL31" s="26"/>
      <c r="AM31" s="155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1"/>
      <c r="AY31" s="40"/>
      <c r="AZ31" s="208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16"/>
      <c r="BM31" s="1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7"/>
      <c r="CF31" s="27"/>
      <c r="CG31" s="22"/>
      <c r="CH31" s="22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15"/>
      <c r="CT31" s="15"/>
      <c r="CU31" s="15"/>
      <c r="CV31" s="15"/>
      <c r="CW31" s="15"/>
    </row>
    <row r="32" spans="1:101" ht="3.75" customHeight="1">
      <c r="A32" s="152"/>
      <c r="B32" s="195"/>
      <c r="C32" s="195"/>
      <c r="D32" s="195"/>
      <c r="E32" s="195"/>
      <c r="F32" s="195"/>
      <c r="G32" s="195"/>
      <c r="H32" s="195"/>
      <c r="I32" s="275"/>
      <c r="J32" s="275"/>
      <c r="K32" s="275"/>
      <c r="L32" s="275"/>
      <c r="M32" s="275"/>
      <c r="N32" s="275"/>
      <c r="O32" s="275"/>
      <c r="P32" s="275"/>
      <c r="Q32" s="275"/>
      <c r="R32" s="276"/>
      <c r="S32" s="346"/>
      <c r="T32" s="347"/>
      <c r="U32" s="287"/>
      <c r="V32" s="35"/>
      <c r="W32" s="35"/>
      <c r="X32" s="18"/>
      <c r="Y32" s="1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3"/>
      <c r="AK32" s="32"/>
      <c r="AL32" s="219"/>
      <c r="AM32" s="155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1"/>
      <c r="AY32" s="40"/>
      <c r="AZ32" s="26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16"/>
      <c r="BM32" s="16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7"/>
      <c r="CF32" s="27"/>
      <c r="CG32" s="22"/>
      <c r="CH32" s="22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15"/>
      <c r="CT32" s="15"/>
      <c r="CU32" s="15"/>
      <c r="CV32" s="15"/>
      <c r="CW32" s="15"/>
    </row>
    <row r="33" spans="1:101" ht="3.75" customHeight="1">
      <c r="A33" s="152"/>
      <c r="B33" s="195"/>
      <c r="C33" s="195"/>
      <c r="D33" s="195"/>
      <c r="E33" s="195"/>
      <c r="F33" s="195"/>
      <c r="G33" s="195"/>
      <c r="H33" s="195"/>
      <c r="I33" s="277"/>
      <c r="J33" s="277"/>
      <c r="K33" s="277"/>
      <c r="L33" s="277"/>
      <c r="M33" s="277"/>
      <c r="N33" s="277"/>
      <c r="O33" s="277"/>
      <c r="P33" s="277"/>
      <c r="Q33" s="277"/>
      <c r="R33" s="278"/>
      <c r="S33" s="348"/>
      <c r="T33" s="349"/>
      <c r="U33" s="271"/>
      <c r="V33" s="205" t="s">
        <v>103</v>
      </c>
      <c r="W33" s="205"/>
      <c r="X33" s="205"/>
      <c r="Y33" s="205"/>
      <c r="Z33" s="220" t="str">
        <f>IF(ISNUMBER(S30),IF(S30&gt;S36,I30,I36),"")</f>
        <v>Minarech Peter SVK</v>
      </c>
      <c r="AA33" s="221"/>
      <c r="AB33" s="221"/>
      <c r="AC33" s="221"/>
      <c r="AD33" s="221"/>
      <c r="AE33" s="221"/>
      <c r="AF33" s="221"/>
      <c r="AG33" s="221"/>
      <c r="AH33" s="221"/>
      <c r="AI33" s="222"/>
      <c r="AJ33" s="227">
        <v>2</v>
      </c>
      <c r="AK33" s="227"/>
      <c r="AL33" s="219"/>
      <c r="AM33" s="155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44"/>
      <c r="AY33" s="44"/>
      <c r="AZ33" s="26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16"/>
      <c r="BN33" s="22"/>
      <c r="BO33" s="21"/>
      <c r="BP33" s="21"/>
      <c r="BQ33" s="21"/>
      <c r="BR33" s="21"/>
      <c r="BS33" s="21"/>
      <c r="BT33" s="21"/>
      <c r="BU33" s="21"/>
      <c r="BV33" s="28"/>
      <c r="BW33" s="28"/>
      <c r="BX33" s="28"/>
      <c r="BY33" s="28"/>
      <c r="BZ33" s="28"/>
      <c r="CA33" s="28"/>
      <c r="CB33" s="28"/>
      <c r="CC33" s="28"/>
      <c r="CD33" s="28"/>
      <c r="CE33" s="27"/>
      <c r="CF33" s="27"/>
      <c r="CG33" s="28"/>
      <c r="CH33" s="22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15"/>
      <c r="CT33" s="15"/>
      <c r="CU33" s="15"/>
      <c r="CV33" s="15"/>
      <c r="CW33" s="15"/>
    </row>
    <row r="34" spans="1:101" ht="12" customHeight="1">
      <c r="A34" s="153"/>
      <c r="B34" s="15"/>
      <c r="C34" s="15"/>
      <c r="D34" s="15"/>
      <c r="E34" s="35"/>
      <c r="F34" s="35"/>
      <c r="G34" s="18"/>
      <c r="H34" s="16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350"/>
      <c r="T34" s="32"/>
      <c r="U34" s="271"/>
      <c r="V34" s="205"/>
      <c r="W34" s="205"/>
      <c r="X34" s="205"/>
      <c r="Y34" s="205"/>
      <c r="Z34" s="223"/>
      <c r="AA34" s="213"/>
      <c r="AB34" s="213"/>
      <c r="AC34" s="213"/>
      <c r="AD34" s="213"/>
      <c r="AE34" s="213"/>
      <c r="AF34" s="213"/>
      <c r="AG34" s="213"/>
      <c r="AH34" s="213"/>
      <c r="AI34" s="214"/>
      <c r="AJ34" s="227"/>
      <c r="AK34" s="227"/>
      <c r="AL34" s="219"/>
      <c r="AM34" s="155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44"/>
      <c r="AY34" s="44"/>
      <c r="AZ34" s="26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16"/>
      <c r="BN34" s="22"/>
      <c r="BO34" s="21"/>
      <c r="BP34" s="21"/>
      <c r="BQ34" s="21"/>
      <c r="BR34" s="21"/>
      <c r="BS34" s="21"/>
      <c r="BT34" s="21"/>
      <c r="BU34" s="21"/>
      <c r="BV34" s="28"/>
      <c r="BW34" s="28"/>
      <c r="BX34" s="28"/>
      <c r="BY34" s="28"/>
      <c r="BZ34" s="28"/>
      <c r="CA34" s="28"/>
      <c r="CB34" s="28"/>
      <c r="CC34" s="28"/>
      <c r="CD34" s="28"/>
      <c r="CE34" s="27"/>
      <c r="CF34" s="27"/>
      <c r="CG34" s="28"/>
      <c r="CH34" s="22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15"/>
      <c r="CT34" s="15"/>
      <c r="CU34" s="15"/>
      <c r="CV34" s="15"/>
      <c r="CW34" s="15"/>
    </row>
    <row r="35" spans="1:101" ht="3.75" customHeight="1">
      <c r="A35" s="153"/>
      <c r="B35" s="15"/>
      <c r="C35" s="15"/>
      <c r="D35" s="15"/>
      <c r="E35" s="35"/>
      <c r="F35" s="35"/>
      <c r="G35" s="18"/>
      <c r="H35" s="16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350"/>
      <c r="T35" s="32"/>
      <c r="U35" s="271"/>
      <c r="V35" s="205"/>
      <c r="W35" s="205"/>
      <c r="X35" s="205"/>
      <c r="Y35" s="205"/>
      <c r="Z35" s="223"/>
      <c r="AA35" s="213"/>
      <c r="AB35" s="213"/>
      <c r="AC35" s="213"/>
      <c r="AD35" s="213"/>
      <c r="AE35" s="213"/>
      <c r="AF35" s="213"/>
      <c r="AG35" s="213"/>
      <c r="AH35" s="213"/>
      <c r="AI35" s="214"/>
      <c r="AJ35" s="227"/>
      <c r="AK35" s="227"/>
      <c r="AL35" s="37"/>
      <c r="AM35" s="165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44"/>
      <c r="AY35" s="44"/>
      <c r="AZ35" s="45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16"/>
      <c r="BN35" s="22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3"/>
      <c r="CG35" s="28"/>
      <c r="CH35" s="22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15"/>
      <c r="CT35" s="15"/>
      <c r="CU35" s="15"/>
      <c r="CV35" s="15"/>
      <c r="CW35" s="15"/>
    </row>
    <row r="36" spans="1:101" ht="3.75" customHeight="1">
      <c r="A36" s="152" t="str">
        <f>B36&amp;" "&amp;I36</f>
        <v>2. B Kurilák Rastislav SVK</v>
      </c>
      <c r="B36" s="195" t="s">
        <v>180</v>
      </c>
      <c r="C36" s="195"/>
      <c r="D36" s="195"/>
      <c r="E36" s="195"/>
      <c r="F36" s="195"/>
      <c r="G36" s="195"/>
      <c r="H36" s="195"/>
      <c r="I36" s="273" t="str">
        <f>'BC2'!B17</f>
        <v>Kurilák Rastislav SVK</v>
      </c>
      <c r="J36" s="273"/>
      <c r="K36" s="273"/>
      <c r="L36" s="273"/>
      <c r="M36" s="273"/>
      <c r="N36" s="273"/>
      <c r="O36" s="273"/>
      <c r="P36" s="273"/>
      <c r="Q36" s="273"/>
      <c r="R36" s="274"/>
      <c r="S36" s="344">
        <v>1</v>
      </c>
      <c r="T36" s="345"/>
      <c r="U36" s="271"/>
      <c r="V36" s="205"/>
      <c r="W36" s="205"/>
      <c r="X36" s="205"/>
      <c r="Y36" s="205"/>
      <c r="Z36" s="224"/>
      <c r="AA36" s="225"/>
      <c r="AB36" s="225"/>
      <c r="AC36" s="225"/>
      <c r="AD36" s="225"/>
      <c r="AE36" s="225"/>
      <c r="AF36" s="225"/>
      <c r="AG36" s="225"/>
      <c r="AH36" s="225"/>
      <c r="AI36" s="226"/>
      <c r="AJ36" s="227"/>
      <c r="AK36" s="227"/>
      <c r="AL36" s="46"/>
      <c r="AM36" s="165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44"/>
      <c r="AY36" s="44"/>
      <c r="AZ36" s="45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16"/>
      <c r="BN36" s="22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3"/>
      <c r="CG36" s="22"/>
      <c r="CH36" s="22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15"/>
      <c r="CT36" s="15"/>
      <c r="CU36" s="15"/>
      <c r="CV36" s="15"/>
      <c r="CW36" s="15"/>
    </row>
    <row r="37" spans="1:101" ht="3.75" customHeight="1">
      <c r="A37" s="152"/>
      <c r="B37" s="195"/>
      <c r="C37" s="195"/>
      <c r="D37" s="195"/>
      <c r="E37" s="195"/>
      <c r="F37" s="195"/>
      <c r="G37" s="195"/>
      <c r="H37" s="195"/>
      <c r="I37" s="275"/>
      <c r="J37" s="275"/>
      <c r="K37" s="275"/>
      <c r="L37" s="275"/>
      <c r="M37" s="275"/>
      <c r="N37" s="275"/>
      <c r="O37" s="275"/>
      <c r="P37" s="275"/>
      <c r="Q37" s="275"/>
      <c r="R37" s="276"/>
      <c r="S37" s="346"/>
      <c r="T37" s="347"/>
      <c r="U37" s="272"/>
      <c r="V37" s="35"/>
      <c r="W37" s="35"/>
      <c r="X37" s="18"/>
      <c r="Y37" s="16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3"/>
      <c r="AK37" s="32"/>
      <c r="AL37" s="46"/>
      <c r="AM37" s="16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44"/>
      <c r="AY37" s="44"/>
      <c r="AZ37" s="45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16"/>
      <c r="BN37" s="22"/>
      <c r="BO37" s="21"/>
      <c r="BP37" s="21"/>
      <c r="BQ37" s="21"/>
      <c r="BR37" s="21"/>
      <c r="BS37" s="21"/>
      <c r="CF37" s="23"/>
      <c r="CG37" s="22"/>
      <c r="CH37" s="22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15"/>
      <c r="CT37" s="15"/>
      <c r="CU37" s="15"/>
      <c r="CV37" s="15"/>
      <c r="CW37" s="15"/>
    </row>
    <row r="38" spans="1:101" ht="3.75" customHeight="1">
      <c r="A38" s="152"/>
      <c r="B38" s="195"/>
      <c r="C38" s="195"/>
      <c r="D38" s="195"/>
      <c r="E38" s="195"/>
      <c r="F38" s="195"/>
      <c r="G38" s="195"/>
      <c r="H38" s="195"/>
      <c r="I38" s="275"/>
      <c r="J38" s="275"/>
      <c r="K38" s="275"/>
      <c r="L38" s="275"/>
      <c r="M38" s="275"/>
      <c r="N38" s="275"/>
      <c r="O38" s="275"/>
      <c r="P38" s="275"/>
      <c r="Q38" s="275"/>
      <c r="R38" s="276"/>
      <c r="S38" s="346"/>
      <c r="T38" s="347"/>
      <c r="U38" s="160"/>
      <c r="V38" s="35"/>
      <c r="W38" s="35"/>
      <c r="X38" s="16"/>
      <c r="Y38" s="1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3"/>
      <c r="AK38" s="32"/>
      <c r="AL38" s="46"/>
      <c r="AM38" s="16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44"/>
      <c r="AY38" s="44"/>
      <c r="AZ38" s="45"/>
      <c r="BA38" s="30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22"/>
      <c r="BO38" s="21"/>
      <c r="BP38" s="21"/>
      <c r="BQ38" s="21"/>
      <c r="BR38" s="21"/>
      <c r="BS38" s="21"/>
      <c r="CF38" s="23"/>
      <c r="CG38" s="22"/>
      <c r="CH38" s="22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15"/>
      <c r="CT38" s="15"/>
      <c r="CU38" s="15"/>
      <c r="CV38" s="15"/>
      <c r="CW38" s="15"/>
    </row>
    <row r="39" spans="1:101" ht="3.75" customHeight="1">
      <c r="A39" s="152"/>
      <c r="B39" s="195"/>
      <c r="C39" s="195"/>
      <c r="D39" s="195"/>
      <c r="E39" s="195"/>
      <c r="F39" s="195"/>
      <c r="G39" s="195"/>
      <c r="H39" s="195"/>
      <c r="I39" s="277"/>
      <c r="J39" s="277"/>
      <c r="K39" s="277"/>
      <c r="L39" s="277"/>
      <c r="M39" s="277"/>
      <c r="N39" s="277"/>
      <c r="O39" s="277"/>
      <c r="P39" s="277"/>
      <c r="Q39" s="277"/>
      <c r="R39" s="278"/>
      <c r="S39" s="348"/>
      <c r="T39" s="349"/>
      <c r="U39" s="160"/>
      <c r="V39" s="35"/>
      <c r="W39" s="35"/>
      <c r="X39" s="16"/>
      <c r="Y39" s="1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3"/>
      <c r="AK39" s="32"/>
      <c r="AL39" s="46"/>
      <c r="AM39" s="16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44"/>
      <c r="AY39" s="44"/>
      <c r="AZ39" s="45"/>
      <c r="BA39" s="30"/>
      <c r="BB39" s="228" t="str">
        <f>IF(ISNUMBER(AX27),IF(AX27&gt;AX51,AO27,AO51),"")</f>
        <v>Mezík Róbert  SVK</v>
      </c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30"/>
      <c r="BN39" s="22"/>
      <c r="BO39" s="21"/>
      <c r="BP39" s="21"/>
      <c r="BQ39" s="21"/>
      <c r="BR39" s="21"/>
      <c r="BS39" s="21"/>
      <c r="CF39" s="23"/>
      <c r="CG39" s="22"/>
      <c r="CH39" s="22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15"/>
      <c r="CT39" s="15"/>
      <c r="CU39" s="15"/>
      <c r="CV39" s="15"/>
      <c r="CW39" s="15"/>
    </row>
    <row r="40" spans="1:101" ht="3.75" customHeight="1">
      <c r="A40" s="153"/>
      <c r="B40" s="15"/>
      <c r="C40" s="15"/>
      <c r="D40" s="15"/>
      <c r="E40" s="35"/>
      <c r="F40" s="35"/>
      <c r="G40" s="16"/>
      <c r="H40" s="16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350"/>
      <c r="T40" s="32"/>
      <c r="U40" s="161"/>
      <c r="V40" s="16"/>
      <c r="W40" s="34"/>
      <c r="X40" s="16"/>
      <c r="Y40" s="1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3"/>
      <c r="AK40" s="32"/>
      <c r="AL40" s="46"/>
      <c r="AM40" s="16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44"/>
      <c r="AY40" s="44"/>
      <c r="AZ40" s="45"/>
      <c r="BA40" s="30"/>
      <c r="BB40" s="231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3"/>
      <c r="BN40" s="22"/>
      <c r="BO40" s="21"/>
      <c r="BP40" s="21"/>
      <c r="BQ40" s="21"/>
      <c r="BR40" s="21"/>
      <c r="BS40" s="21"/>
      <c r="CF40" s="23"/>
      <c r="CG40" s="22"/>
      <c r="CH40" s="22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15"/>
      <c r="CT40" s="15"/>
      <c r="CU40" s="15"/>
      <c r="CV40" s="15"/>
      <c r="CW40" s="15"/>
    </row>
    <row r="41" spans="1:101" ht="3.75" customHeight="1">
      <c r="A41" s="153"/>
      <c r="B41" s="15"/>
      <c r="C41" s="15"/>
      <c r="D41" s="15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351"/>
      <c r="T41" s="351"/>
      <c r="U41" s="162"/>
      <c r="V41" s="16"/>
      <c r="W41" s="34"/>
      <c r="X41" s="16"/>
      <c r="Y41" s="1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3"/>
      <c r="AK41" s="32"/>
      <c r="AL41" s="46"/>
      <c r="AM41" s="16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44"/>
      <c r="AY41" s="44"/>
      <c r="AZ41" s="45"/>
      <c r="BA41" s="19"/>
      <c r="BB41" s="231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3"/>
      <c r="BN41" s="22"/>
      <c r="BO41" s="21"/>
      <c r="BP41" s="21"/>
      <c r="BQ41" s="21"/>
      <c r="BR41" s="21"/>
      <c r="BS41" s="21"/>
      <c r="CF41" s="23"/>
      <c r="CG41" s="22"/>
      <c r="CH41" s="22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15"/>
      <c r="CT41" s="15"/>
      <c r="CU41" s="15"/>
      <c r="CV41" s="15"/>
      <c r="CW41" s="15"/>
    </row>
    <row r="42" spans="1:101" ht="3.75" customHeight="1">
      <c r="A42" s="152" t="str">
        <f>B42&amp;" "&amp;I42</f>
        <v>2. A Kalános Róbert  HUN</v>
      </c>
      <c r="B42" s="195" t="s">
        <v>181</v>
      </c>
      <c r="C42" s="195"/>
      <c r="D42" s="195"/>
      <c r="E42" s="195"/>
      <c r="F42" s="195"/>
      <c r="G42" s="195"/>
      <c r="H42" s="195"/>
      <c r="I42" s="273" t="str">
        <f>'BC2'!B13</f>
        <v>Kalános Róbert  HUN</v>
      </c>
      <c r="J42" s="273"/>
      <c r="K42" s="273"/>
      <c r="L42" s="273"/>
      <c r="M42" s="273"/>
      <c r="N42" s="273"/>
      <c r="O42" s="273"/>
      <c r="P42" s="273"/>
      <c r="Q42" s="273"/>
      <c r="R42" s="274"/>
      <c r="S42" s="344">
        <v>8</v>
      </c>
      <c r="T42" s="345"/>
      <c r="U42" s="160"/>
      <c r="V42" s="35"/>
      <c r="W42" s="35"/>
      <c r="X42" s="16"/>
      <c r="Y42" s="1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3"/>
      <c r="AK42" s="32"/>
      <c r="AL42" s="46"/>
      <c r="AM42" s="16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44"/>
      <c r="AY42" s="44"/>
      <c r="AZ42" s="45"/>
      <c r="BA42" s="16"/>
      <c r="BB42" s="234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6"/>
      <c r="BN42" s="22"/>
      <c r="BO42" s="21"/>
      <c r="BP42" s="21"/>
      <c r="BQ42" s="21"/>
      <c r="BR42" s="21"/>
      <c r="BS42" s="21"/>
      <c r="CF42" s="23"/>
      <c r="CG42" s="22"/>
      <c r="CH42" s="22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15"/>
      <c r="CT42" s="15"/>
      <c r="CU42" s="15"/>
      <c r="CV42" s="15"/>
      <c r="CW42" s="15"/>
    </row>
    <row r="43" spans="1:101" ht="3.75" customHeight="1">
      <c r="A43" s="152"/>
      <c r="B43" s="195"/>
      <c r="C43" s="195"/>
      <c r="D43" s="195"/>
      <c r="E43" s="195"/>
      <c r="F43" s="195"/>
      <c r="G43" s="195"/>
      <c r="H43" s="19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346"/>
      <c r="T43" s="347"/>
      <c r="U43" s="157" t="str">
        <f>V45&amp;" "&amp;Z45</f>
        <v>winner 1/4 final 3 Kalános Róbert  HUN</v>
      </c>
      <c r="V43" s="35"/>
      <c r="W43" s="35"/>
      <c r="X43" s="16"/>
      <c r="Y43" s="1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3"/>
      <c r="AK43" s="32"/>
      <c r="AL43" s="46"/>
      <c r="AM43" s="16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44"/>
      <c r="AY43" s="44"/>
      <c r="AZ43" s="45"/>
      <c r="BA43" s="16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16"/>
      <c r="BN43" s="22"/>
      <c r="BO43" s="21"/>
      <c r="BP43" s="21"/>
      <c r="BQ43" s="21"/>
      <c r="BR43" s="21"/>
      <c r="BS43" s="21"/>
      <c r="CF43" s="23"/>
      <c r="CG43" s="22"/>
      <c r="CH43" s="22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15"/>
      <c r="CT43" s="15"/>
      <c r="CU43" s="15"/>
      <c r="CV43" s="15"/>
      <c r="CW43" s="15"/>
    </row>
    <row r="44" spans="1:101" ht="3.75" customHeight="1">
      <c r="A44" s="152"/>
      <c r="B44" s="195"/>
      <c r="C44" s="195"/>
      <c r="D44" s="195"/>
      <c r="E44" s="195"/>
      <c r="F44" s="195"/>
      <c r="G44" s="195"/>
      <c r="H44" s="195"/>
      <c r="I44" s="275"/>
      <c r="J44" s="275"/>
      <c r="K44" s="275"/>
      <c r="L44" s="275"/>
      <c r="M44" s="275"/>
      <c r="N44" s="275"/>
      <c r="O44" s="275"/>
      <c r="P44" s="275"/>
      <c r="Q44" s="275"/>
      <c r="R44" s="276"/>
      <c r="S44" s="346"/>
      <c r="T44" s="347"/>
      <c r="U44" s="287"/>
      <c r="V44" s="35"/>
      <c r="W44" s="35"/>
      <c r="X44" s="18"/>
      <c r="Y44" s="1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3"/>
      <c r="AK44" s="32"/>
      <c r="AL44" s="46"/>
      <c r="AM44" s="16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44"/>
      <c r="AY44" s="44"/>
      <c r="AZ44" s="45"/>
      <c r="BA44" s="16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17"/>
      <c r="CF44" s="23"/>
      <c r="CG44" s="22"/>
      <c r="CH44" s="22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15"/>
      <c r="CT44" s="15"/>
      <c r="CU44" s="15"/>
      <c r="CV44" s="15"/>
      <c r="CW44" s="15"/>
    </row>
    <row r="45" spans="1:101" ht="3.75" customHeight="1">
      <c r="A45" s="152"/>
      <c r="B45" s="195"/>
      <c r="C45" s="195"/>
      <c r="D45" s="195"/>
      <c r="E45" s="195"/>
      <c r="F45" s="195"/>
      <c r="G45" s="195"/>
      <c r="H45" s="195"/>
      <c r="I45" s="277"/>
      <c r="J45" s="277"/>
      <c r="K45" s="277"/>
      <c r="L45" s="277"/>
      <c r="M45" s="277"/>
      <c r="N45" s="277"/>
      <c r="O45" s="277"/>
      <c r="P45" s="277"/>
      <c r="Q45" s="277"/>
      <c r="R45" s="278"/>
      <c r="S45" s="348"/>
      <c r="T45" s="349"/>
      <c r="U45" s="271"/>
      <c r="V45" s="205" t="s">
        <v>104</v>
      </c>
      <c r="W45" s="205"/>
      <c r="X45" s="205"/>
      <c r="Y45" s="205"/>
      <c r="Z45" s="220" t="str">
        <f>IF(ISNUMBER(S42),IF(S42&gt;S48,I42,I48),"")</f>
        <v>Kalános Róbert  HUN</v>
      </c>
      <c r="AA45" s="221"/>
      <c r="AB45" s="221"/>
      <c r="AC45" s="221"/>
      <c r="AD45" s="221"/>
      <c r="AE45" s="221"/>
      <c r="AF45" s="221"/>
      <c r="AG45" s="221"/>
      <c r="AH45" s="221"/>
      <c r="AI45" s="222"/>
      <c r="AJ45" s="207">
        <v>1</v>
      </c>
      <c r="AK45" s="207"/>
      <c r="AL45" s="46"/>
      <c r="AM45" s="165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44"/>
      <c r="AY45" s="44"/>
      <c r="AZ45" s="45"/>
      <c r="BA45" s="16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CF45" s="23"/>
      <c r="CG45" s="22"/>
      <c r="CH45" s="22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15"/>
      <c r="CT45" s="15"/>
      <c r="CU45" s="15"/>
      <c r="CV45" s="15"/>
      <c r="CW45" s="15"/>
    </row>
    <row r="46" spans="1:101" ht="3.75" customHeight="1">
      <c r="A46" s="153"/>
      <c r="B46" s="15"/>
      <c r="C46" s="15"/>
      <c r="D46" s="15"/>
      <c r="E46" s="35"/>
      <c r="F46" s="35"/>
      <c r="G46" s="18"/>
      <c r="H46" s="16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350"/>
      <c r="T46" s="32"/>
      <c r="U46" s="271"/>
      <c r="V46" s="205"/>
      <c r="W46" s="205"/>
      <c r="X46" s="205"/>
      <c r="Y46" s="205"/>
      <c r="Z46" s="223"/>
      <c r="AA46" s="213"/>
      <c r="AB46" s="213"/>
      <c r="AC46" s="213"/>
      <c r="AD46" s="213"/>
      <c r="AE46" s="213"/>
      <c r="AF46" s="213"/>
      <c r="AG46" s="213"/>
      <c r="AH46" s="213"/>
      <c r="AI46" s="214"/>
      <c r="AJ46" s="207"/>
      <c r="AK46" s="207"/>
      <c r="AL46" s="46"/>
      <c r="AM46" s="165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4"/>
      <c r="AY46" s="44"/>
      <c r="AZ46" s="45"/>
      <c r="BA46" s="16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CF46" s="23"/>
      <c r="CG46" s="22"/>
      <c r="CH46" s="22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15"/>
      <c r="CT46" s="15"/>
      <c r="CU46" s="15"/>
      <c r="CV46" s="15"/>
      <c r="CW46" s="15"/>
    </row>
    <row r="47" spans="1:101" ht="12" customHeight="1">
      <c r="A47" s="153"/>
      <c r="B47" s="15"/>
      <c r="C47" s="15"/>
      <c r="D47" s="15"/>
      <c r="E47" s="35"/>
      <c r="F47" s="35"/>
      <c r="G47" s="18"/>
      <c r="H47" s="16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350"/>
      <c r="T47" s="32"/>
      <c r="U47" s="271"/>
      <c r="V47" s="205"/>
      <c r="W47" s="205"/>
      <c r="X47" s="205"/>
      <c r="Y47" s="205"/>
      <c r="Z47" s="223"/>
      <c r="AA47" s="213"/>
      <c r="AB47" s="213"/>
      <c r="AC47" s="213"/>
      <c r="AD47" s="213"/>
      <c r="AE47" s="213"/>
      <c r="AF47" s="213"/>
      <c r="AG47" s="213"/>
      <c r="AH47" s="213"/>
      <c r="AI47" s="214"/>
      <c r="AJ47" s="207"/>
      <c r="AK47" s="207"/>
      <c r="AL47" s="208"/>
      <c r="AM47" s="15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44"/>
      <c r="AY47" s="44"/>
      <c r="AZ47" s="26"/>
      <c r="BA47" s="16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CF47" s="23"/>
      <c r="CG47" s="22"/>
      <c r="CH47" s="22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15"/>
      <c r="CT47" s="15"/>
      <c r="CU47" s="15"/>
      <c r="CV47" s="15"/>
      <c r="CW47" s="15"/>
    </row>
    <row r="48" spans="1:101" ht="3.75" customHeight="1">
      <c r="A48" s="152" t="str">
        <f>B48&amp;" "&amp;I48</f>
        <v>1. D Clowes James GBR</v>
      </c>
      <c r="B48" s="195" t="s">
        <v>77</v>
      </c>
      <c r="C48" s="195"/>
      <c r="D48" s="195"/>
      <c r="E48" s="195"/>
      <c r="F48" s="195"/>
      <c r="G48" s="195"/>
      <c r="H48" s="195"/>
      <c r="I48" s="273" t="str">
        <f>'BC2'!B32</f>
        <v>Clowes James GBR</v>
      </c>
      <c r="J48" s="273"/>
      <c r="K48" s="273"/>
      <c r="L48" s="273"/>
      <c r="M48" s="273"/>
      <c r="N48" s="273"/>
      <c r="O48" s="273"/>
      <c r="P48" s="273"/>
      <c r="Q48" s="273"/>
      <c r="R48" s="274"/>
      <c r="S48" s="344">
        <v>2</v>
      </c>
      <c r="T48" s="345"/>
      <c r="U48" s="271"/>
      <c r="V48" s="205"/>
      <c r="W48" s="205"/>
      <c r="X48" s="205"/>
      <c r="Y48" s="205"/>
      <c r="Z48" s="224"/>
      <c r="AA48" s="225"/>
      <c r="AB48" s="225"/>
      <c r="AC48" s="225"/>
      <c r="AD48" s="225"/>
      <c r="AE48" s="225"/>
      <c r="AF48" s="225"/>
      <c r="AG48" s="225"/>
      <c r="AH48" s="225"/>
      <c r="AI48" s="226"/>
      <c r="AJ48" s="207"/>
      <c r="AK48" s="207"/>
      <c r="AL48" s="208"/>
      <c r="AM48" s="155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44"/>
      <c r="AY48" s="44"/>
      <c r="AZ48" s="26"/>
      <c r="BA48" s="16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CF48" s="23"/>
      <c r="CG48" s="22"/>
      <c r="CH48" s="22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15"/>
      <c r="CT48" s="15"/>
      <c r="CU48" s="15"/>
      <c r="CV48" s="15"/>
      <c r="CW48" s="15"/>
    </row>
    <row r="49" spans="1:101" ht="3.75" customHeight="1">
      <c r="A49" s="152"/>
      <c r="B49" s="195"/>
      <c r="C49" s="195"/>
      <c r="D49" s="195"/>
      <c r="E49" s="195"/>
      <c r="F49" s="195"/>
      <c r="G49" s="195"/>
      <c r="H49" s="195"/>
      <c r="I49" s="275"/>
      <c r="J49" s="275"/>
      <c r="K49" s="275"/>
      <c r="L49" s="275"/>
      <c r="M49" s="275"/>
      <c r="N49" s="275"/>
      <c r="O49" s="275"/>
      <c r="P49" s="275"/>
      <c r="Q49" s="275"/>
      <c r="R49" s="276"/>
      <c r="S49" s="346"/>
      <c r="T49" s="347"/>
      <c r="U49" s="272"/>
      <c r="V49" s="35"/>
      <c r="W49" s="35"/>
      <c r="X49" s="18"/>
      <c r="Y49" s="1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3"/>
      <c r="AK49" s="32"/>
      <c r="AL49" s="208"/>
      <c r="AM49" s="155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2"/>
      <c r="AY49" s="42"/>
      <c r="AZ49" s="26"/>
      <c r="BA49" s="16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CF49" s="23"/>
      <c r="CG49" s="22"/>
      <c r="CH49" s="22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15"/>
      <c r="CT49" s="15"/>
      <c r="CU49" s="15"/>
      <c r="CV49" s="15"/>
      <c r="CW49" s="15"/>
    </row>
    <row r="50" spans="1:101" ht="3.75" customHeight="1">
      <c r="A50" s="152"/>
      <c r="B50" s="195"/>
      <c r="C50" s="195"/>
      <c r="D50" s="195"/>
      <c r="E50" s="195"/>
      <c r="F50" s="195"/>
      <c r="G50" s="195"/>
      <c r="H50" s="195"/>
      <c r="I50" s="275"/>
      <c r="J50" s="275"/>
      <c r="K50" s="275"/>
      <c r="L50" s="275"/>
      <c r="M50" s="275"/>
      <c r="N50" s="275"/>
      <c r="O50" s="275"/>
      <c r="P50" s="275"/>
      <c r="Q50" s="275"/>
      <c r="R50" s="276"/>
      <c r="S50" s="346"/>
      <c r="T50" s="347"/>
      <c r="U50" s="158"/>
      <c r="V50" s="35"/>
      <c r="W50" s="35"/>
      <c r="X50" s="16"/>
      <c r="Y50" s="1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3"/>
      <c r="AK50" s="32"/>
      <c r="AL50" s="26"/>
      <c r="AM50" s="155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41"/>
      <c r="AY50" s="40"/>
      <c r="AZ50" s="219"/>
      <c r="BA50" s="16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CF50" s="23"/>
      <c r="CG50" s="22"/>
      <c r="CH50" s="22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15"/>
      <c r="CT50" s="15"/>
      <c r="CU50" s="15"/>
      <c r="CV50" s="15"/>
      <c r="CW50" s="15"/>
    </row>
    <row r="51" spans="1:101" ht="3.75" customHeight="1">
      <c r="A51" s="152"/>
      <c r="B51" s="195"/>
      <c r="C51" s="195"/>
      <c r="D51" s="195"/>
      <c r="E51" s="195"/>
      <c r="F51" s="195"/>
      <c r="G51" s="195"/>
      <c r="H51" s="195"/>
      <c r="I51" s="277"/>
      <c r="J51" s="277"/>
      <c r="K51" s="277"/>
      <c r="L51" s="277"/>
      <c r="M51" s="277"/>
      <c r="N51" s="277"/>
      <c r="O51" s="277"/>
      <c r="P51" s="277"/>
      <c r="Q51" s="277"/>
      <c r="R51" s="278"/>
      <c r="S51" s="348"/>
      <c r="T51" s="349"/>
      <c r="U51" s="159"/>
      <c r="V51" s="35"/>
      <c r="W51" s="35"/>
      <c r="X51" s="16"/>
      <c r="Y51" s="16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3"/>
      <c r="AK51" s="32"/>
      <c r="AL51" s="26"/>
      <c r="AM51" s="155" t="str">
        <f>AN51&amp;" "&amp;AO51</f>
        <v>2. Finalist Kořínek Michal CZE</v>
      </c>
      <c r="AN51" s="195" t="s">
        <v>75</v>
      </c>
      <c r="AO51" s="209" t="str">
        <f>IF(ISNUMBER(AJ45),IF(AJ45&gt;AJ57,Z45,Z57),"")</f>
        <v>Kořínek Michal CZE</v>
      </c>
      <c r="AP51" s="210"/>
      <c r="AQ51" s="210"/>
      <c r="AR51" s="210"/>
      <c r="AS51" s="210"/>
      <c r="AT51" s="210"/>
      <c r="AU51" s="210"/>
      <c r="AV51" s="210"/>
      <c r="AW51" s="211"/>
      <c r="AX51" s="218">
        <v>1</v>
      </c>
      <c r="AY51" s="218"/>
      <c r="AZ51" s="219"/>
      <c r="BA51" s="16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CF51" s="23"/>
      <c r="CG51" s="22"/>
      <c r="CH51" s="22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15"/>
      <c r="CT51" s="15"/>
      <c r="CU51" s="15"/>
      <c r="CV51" s="15"/>
      <c r="CW51" s="15"/>
    </row>
    <row r="52" spans="1:101" ht="3.75" customHeight="1">
      <c r="A52" s="154"/>
      <c r="B52" s="15"/>
      <c r="C52" s="15"/>
      <c r="D52" s="15"/>
      <c r="E52" s="16"/>
      <c r="F52" s="34"/>
      <c r="G52" s="16"/>
      <c r="H52" s="16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350"/>
      <c r="T52" s="32"/>
      <c r="U52" s="159"/>
      <c r="V52" s="16"/>
      <c r="W52" s="34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3"/>
      <c r="AK52" s="32"/>
      <c r="AL52" s="26"/>
      <c r="AM52" s="155"/>
      <c r="AN52" s="195"/>
      <c r="AO52" s="212"/>
      <c r="AP52" s="213"/>
      <c r="AQ52" s="213"/>
      <c r="AR52" s="213"/>
      <c r="AS52" s="213"/>
      <c r="AT52" s="213"/>
      <c r="AU52" s="213"/>
      <c r="AV52" s="213"/>
      <c r="AW52" s="214"/>
      <c r="AX52" s="218"/>
      <c r="AY52" s="218"/>
      <c r="AZ52" s="219"/>
      <c r="BA52" s="16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CF52" s="23"/>
      <c r="CG52" s="22"/>
      <c r="CH52" s="22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15"/>
      <c r="CT52" s="15"/>
      <c r="CU52" s="15"/>
      <c r="CV52" s="15"/>
      <c r="CW52" s="15"/>
    </row>
    <row r="53" spans="1:101" ht="15" customHeight="1">
      <c r="A53" s="154"/>
      <c r="B53" s="15"/>
      <c r="C53" s="15"/>
      <c r="D53" s="15"/>
      <c r="E53" s="35"/>
      <c r="F53" s="35"/>
      <c r="G53" s="16"/>
      <c r="H53" s="16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350"/>
      <c r="T53" s="32"/>
      <c r="U53" s="159"/>
      <c r="V53" s="16"/>
      <c r="W53" s="34"/>
      <c r="X53" s="16"/>
      <c r="Y53" s="1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3"/>
      <c r="AK53" s="32"/>
      <c r="AL53" s="26"/>
      <c r="AM53" s="166"/>
      <c r="AN53" s="195"/>
      <c r="AO53" s="212"/>
      <c r="AP53" s="213"/>
      <c r="AQ53" s="213"/>
      <c r="AR53" s="213"/>
      <c r="AS53" s="213"/>
      <c r="AT53" s="213"/>
      <c r="AU53" s="213"/>
      <c r="AV53" s="213"/>
      <c r="AW53" s="214"/>
      <c r="AX53" s="218"/>
      <c r="AY53" s="218"/>
      <c r="AZ53" s="30"/>
      <c r="BA53" s="16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CF53" s="23"/>
      <c r="CG53" s="22"/>
      <c r="CH53" s="22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15"/>
      <c r="CT53" s="15"/>
      <c r="CU53" s="15"/>
      <c r="CV53" s="15"/>
      <c r="CW53" s="15"/>
    </row>
    <row r="54" spans="1:101" ht="3.75" customHeight="1">
      <c r="A54" s="152" t="str">
        <f>B54&amp;" "&amp;I54</f>
        <v>2. C Kudláčová Kristína SVK</v>
      </c>
      <c r="B54" s="279" t="s">
        <v>183</v>
      </c>
      <c r="C54" s="280"/>
      <c r="D54" s="280"/>
      <c r="E54" s="280"/>
      <c r="F54" s="280"/>
      <c r="G54" s="280"/>
      <c r="H54" s="281"/>
      <c r="I54" s="273" t="str">
        <f>'BC2'!B24</f>
        <v>Kudláčová Kristína SVK</v>
      </c>
      <c r="J54" s="273"/>
      <c r="K54" s="273"/>
      <c r="L54" s="273"/>
      <c r="M54" s="273"/>
      <c r="N54" s="273"/>
      <c r="O54" s="273"/>
      <c r="P54" s="273"/>
      <c r="Q54" s="273"/>
      <c r="R54" s="274"/>
      <c r="S54" s="344">
        <v>0</v>
      </c>
      <c r="T54" s="345"/>
      <c r="U54" s="159"/>
      <c r="V54" s="35"/>
      <c r="W54" s="35"/>
      <c r="X54" s="16"/>
      <c r="Y54" s="1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3"/>
      <c r="AK54" s="32"/>
      <c r="AL54" s="26"/>
      <c r="AM54" s="155"/>
      <c r="AN54" s="195"/>
      <c r="AO54" s="215"/>
      <c r="AP54" s="216"/>
      <c r="AQ54" s="216"/>
      <c r="AR54" s="216"/>
      <c r="AS54" s="216"/>
      <c r="AT54" s="216"/>
      <c r="AU54" s="216"/>
      <c r="AV54" s="216"/>
      <c r="AW54" s="217"/>
      <c r="AX54" s="218"/>
      <c r="AY54" s="218"/>
      <c r="AZ54" s="30"/>
      <c r="BA54" s="16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CF54" s="23"/>
      <c r="CG54" s="22"/>
      <c r="CH54" s="22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15"/>
      <c r="CT54" s="15"/>
      <c r="CU54" s="15"/>
      <c r="CV54" s="15"/>
      <c r="CW54" s="15"/>
    </row>
    <row r="55" spans="1:101" ht="3.75" customHeight="1">
      <c r="A55" s="154"/>
      <c r="B55" s="282"/>
      <c r="C55" s="245"/>
      <c r="D55" s="245"/>
      <c r="E55" s="245"/>
      <c r="F55" s="245"/>
      <c r="G55" s="245"/>
      <c r="H55" s="283"/>
      <c r="I55" s="275"/>
      <c r="J55" s="275"/>
      <c r="K55" s="275"/>
      <c r="L55" s="275"/>
      <c r="M55" s="275"/>
      <c r="N55" s="275"/>
      <c r="O55" s="275"/>
      <c r="P55" s="275"/>
      <c r="Q55" s="275"/>
      <c r="R55" s="276"/>
      <c r="S55" s="346"/>
      <c r="T55" s="347"/>
      <c r="U55" s="157" t="str">
        <f>V57&amp;" "&amp;Z57</f>
        <v>winner 1/4 final 4 Kořínek Michal CZE</v>
      </c>
      <c r="V55" s="35"/>
      <c r="W55" s="35"/>
      <c r="X55" s="16"/>
      <c r="Y55" s="16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3"/>
      <c r="AK55" s="32"/>
      <c r="AL55" s="26"/>
      <c r="AM55" s="155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2"/>
      <c r="AZ55" s="30"/>
      <c r="BA55" s="16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CF55" s="27"/>
      <c r="CG55" s="22"/>
      <c r="CH55" s="22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15"/>
      <c r="CT55" s="15"/>
      <c r="CU55" s="15"/>
      <c r="CV55" s="15"/>
      <c r="CW55" s="15"/>
    </row>
    <row r="56" spans="1:101" ht="3.75" customHeight="1">
      <c r="A56" s="154"/>
      <c r="B56" s="282"/>
      <c r="C56" s="245"/>
      <c r="D56" s="245"/>
      <c r="E56" s="245"/>
      <c r="F56" s="245"/>
      <c r="G56" s="245"/>
      <c r="H56" s="283"/>
      <c r="I56" s="275"/>
      <c r="J56" s="275"/>
      <c r="K56" s="275"/>
      <c r="L56" s="275"/>
      <c r="M56" s="275"/>
      <c r="N56" s="275"/>
      <c r="O56" s="275"/>
      <c r="P56" s="275"/>
      <c r="Q56" s="275"/>
      <c r="R56" s="276"/>
      <c r="S56" s="346"/>
      <c r="T56" s="347"/>
      <c r="U56" s="287"/>
      <c r="V56" s="35"/>
      <c r="W56" s="35"/>
      <c r="X56" s="18"/>
      <c r="Y56" s="16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3"/>
      <c r="AK56" s="32"/>
      <c r="AL56" s="219"/>
      <c r="AM56" s="155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2"/>
      <c r="AZ56" s="30"/>
      <c r="BA56" s="16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CD56" s="28"/>
      <c r="CE56" s="21"/>
      <c r="CF56" s="27"/>
      <c r="CG56" s="22"/>
      <c r="CH56" s="22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15"/>
      <c r="CT56" s="15"/>
      <c r="CU56" s="15"/>
      <c r="CV56" s="15"/>
      <c r="CW56" s="15"/>
    </row>
    <row r="57" spans="1:101" ht="3.75" customHeight="1">
      <c r="A57" s="154"/>
      <c r="B57" s="284"/>
      <c r="C57" s="285"/>
      <c r="D57" s="285"/>
      <c r="E57" s="285"/>
      <c r="F57" s="285"/>
      <c r="G57" s="285"/>
      <c r="H57" s="286"/>
      <c r="I57" s="277"/>
      <c r="J57" s="277"/>
      <c r="K57" s="277"/>
      <c r="L57" s="277"/>
      <c r="M57" s="277"/>
      <c r="N57" s="277"/>
      <c r="O57" s="277"/>
      <c r="P57" s="277"/>
      <c r="Q57" s="277"/>
      <c r="R57" s="278"/>
      <c r="S57" s="348"/>
      <c r="T57" s="349"/>
      <c r="U57" s="271"/>
      <c r="V57" s="205" t="s">
        <v>105</v>
      </c>
      <c r="W57" s="205"/>
      <c r="X57" s="205"/>
      <c r="Y57" s="205"/>
      <c r="Z57" s="220" t="str">
        <f>IF(ISNUMBER(S54),IF(S54&gt;S60,I54,I60),"")</f>
        <v>Kořínek Michal CZE</v>
      </c>
      <c r="AA57" s="221"/>
      <c r="AB57" s="221"/>
      <c r="AC57" s="221"/>
      <c r="AD57" s="221"/>
      <c r="AE57" s="221"/>
      <c r="AF57" s="221"/>
      <c r="AG57" s="221"/>
      <c r="AH57" s="221"/>
      <c r="AI57" s="222"/>
      <c r="AJ57" s="207">
        <v>7</v>
      </c>
      <c r="AK57" s="207"/>
      <c r="AL57" s="219"/>
      <c r="AM57" s="155"/>
      <c r="AN57" s="237" t="s">
        <v>5</v>
      </c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9"/>
      <c r="AZ57" s="16"/>
      <c r="BA57" s="16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CD57" s="28"/>
      <c r="CE57" s="21"/>
      <c r="CF57" s="27"/>
      <c r="CG57" s="22"/>
      <c r="CH57" s="22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15"/>
      <c r="CT57" s="15"/>
      <c r="CU57" s="15"/>
      <c r="CV57" s="15"/>
      <c r="CW57" s="15"/>
    </row>
    <row r="58" spans="1:101" ht="3.75" customHeight="1">
      <c r="A58" s="154"/>
      <c r="B58" s="15"/>
      <c r="C58" s="15"/>
      <c r="D58" s="15"/>
      <c r="E58" s="35"/>
      <c r="F58" s="35"/>
      <c r="G58" s="18"/>
      <c r="H58" s="16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350"/>
      <c r="T58" s="32"/>
      <c r="U58" s="271"/>
      <c r="V58" s="205"/>
      <c r="W58" s="205"/>
      <c r="X58" s="205"/>
      <c r="Y58" s="205"/>
      <c r="Z58" s="223"/>
      <c r="AA58" s="213"/>
      <c r="AB58" s="213"/>
      <c r="AC58" s="213"/>
      <c r="AD58" s="213"/>
      <c r="AE58" s="213"/>
      <c r="AF58" s="213"/>
      <c r="AG58" s="213"/>
      <c r="AH58" s="213"/>
      <c r="AI58" s="214"/>
      <c r="AJ58" s="207"/>
      <c r="AK58" s="207"/>
      <c r="AL58" s="219"/>
      <c r="AM58" s="155"/>
      <c r="AN58" s="240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41"/>
      <c r="AZ58" s="39"/>
      <c r="BA58" s="39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CD58" s="28"/>
      <c r="CE58" s="21"/>
      <c r="CF58" s="27"/>
      <c r="CG58" s="22"/>
      <c r="CH58" s="22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15"/>
      <c r="CT58" s="15"/>
      <c r="CU58" s="15"/>
      <c r="CV58" s="15"/>
      <c r="CW58" s="15"/>
    </row>
    <row r="59" spans="1:101" ht="12" customHeight="1">
      <c r="A59" s="154"/>
      <c r="B59" s="15"/>
      <c r="C59" s="15"/>
      <c r="D59" s="15"/>
      <c r="E59" s="35"/>
      <c r="F59" s="35"/>
      <c r="G59" s="18"/>
      <c r="H59" s="16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350"/>
      <c r="T59" s="32"/>
      <c r="U59" s="271"/>
      <c r="V59" s="205"/>
      <c r="W59" s="205"/>
      <c r="X59" s="205"/>
      <c r="Y59" s="205"/>
      <c r="Z59" s="223"/>
      <c r="AA59" s="213"/>
      <c r="AB59" s="213"/>
      <c r="AC59" s="213"/>
      <c r="AD59" s="213"/>
      <c r="AE59" s="213"/>
      <c r="AF59" s="213"/>
      <c r="AG59" s="213"/>
      <c r="AH59" s="213"/>
      <c r="AI59" s="214"/>
      <c r="AJ59" s="207"/>
      <c r="AK59" s="207"/>
      <c r="AL59" s="30"/>
      <c r="AM59" s="155"/>
      <c r="AN59" s="240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41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CD59" s="22"/>
      <c r="CE59" s="22"/>
      <c r="CF59" s="23"/>
      <c r="CG59" s="22"/>
      <c r="CH59" s="22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15"/>
      <c r="CT59" s="15"/>
      <c r="CU59" s="15"/>
      <c r="CV59" s="15"/>
      <c r="CW59" s="15"/>
    </row>
    <row r="60" spans="1:101" ht="3.75" customHeight="1">
      <c r="A60" s="152" t="str">
        <f>B60&amp;" "&amp;I60</f>
        <v>1. B Kořínek Michal CZE</v>
      </c>
      <c r="B60" s="195" t="s">
        <v>20</v>
      </c>
      <c r="C60" s="195"/>
      <c r="D60" s="195"/>
      <c r="E60" s="195"/>
      <c r="F60" s="195"/>
      <c r="G60" s="195"/>
      <c r="H60" s="195"/>
      <c r="I60" s="273" t="str">
        <f>'BC2'!B18</f>
        <v>Kořínek Michal CZE</v>
      </c>
      <c r="J60" s="273"/>
      <c r="K60" s="273"/>
      <c r="L60" s="273"/>
      <c r="M60" s="273"/>
      <c r="N60" s="273"/>
      <c r="O60" s="273"/>
      <c r="P60" s="273"/>
      <c r="Q60" s="273"/>
      <c r="R60" s="274"/>
      <c r="S60" s="344">
        <v>16</v>
      </c>
      <c r="T60" s="345"/>
      <c r="U60" s="271"/>
      <c r="V60" s="205"/>
      <c r="W60" s="205"/>
      <c r="X60" s="205"/>
      <c r="Y60" s="205"/>
      <c r="Z60" s="224"/>
      <c r="AA60" s="225"/>
      <c r="AB60" s="225"/>
      <c r="AC60" s="225"/>
      <c r="AD60" s="225"/>
      <c r="AE60" s="225"/>
      <c r="AF60" s="225"/>
      <c r="AG60" s="225"/>
      <c r="AH60" s="225"/>
      <c r="AI60" s="226"/>
      <c r="AJ60" s="207"/>
      <c r="AK60" s="207"/>
      <c r="AL60" s="30"/>
      <c r="AM60" s="167"/>
      <c r="AN60" s="240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41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CD60" s="22"/>
      <c r="CE60" s="22"/>
      <c r="CF60" s="23"/>
      <c r="CG60" s="22"/>
      <c r="CH60" s="22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15"/>
      <c r="CT60" s="15"/>
      <c r="CU60" s="15"/>
      <c r="CV60" s="15"/>
      <c r="CW60" s="15"/>
    </row>
    <row r="61" spans="1:101" ht="3.75" customHeight="1">
      <c r="A61" s="154"/>
      <c r="B61" s="195"/>
      <c r="C61" s="195"/>
      <c r="D61" s="195"/>
      <c r="E61" s="195"/>
      <c r="F61" s="195"/>
      <c r="G61" s="195"/>
      <c r="H61" s="195"/>
      <c r="I61" s="275"/>
      <c r="J61" s="275"/>
      <c r="K61" s="275"/>
      <c r="L61" s="275"/>
      <c r="M61" s="275"/>
      <c r="N61" s="275"/>
      <c r="O61" s="275"/>
      <c r="P61" s="275"/>
      <c r="Q61" s="275"/>
      <c r="R61" s="276"/>
      <c r="S61" s="346"/>
      <c r="T61" s="347"/>
      <c r="U61" s="272"/>
      <c r="V61" s="35"/>
      <c r="W61" s="35"/>
      <c r="X61" s="18"/>
      <c r="Y61" s="1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2"/>
      <c r="AL61" s="30"/>
      <c r="AM61" s="155"/>
      <c r="AN61" s="240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41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CD61" s="22"/>
      <c r="CE61" s="22"/>
      <c r="CF61" s="23"/>
      <c r="CG61" s="22"/>
      <c r="CH61" s="22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15"/>
      <c r="CT61" s="15"/>
      <c r="CU61" s="15"/>
      <c r="CV61" s="15"/>
      <c r="CW61" s="15"/>
    </row>
    <row r="62" spans="1:101" ht="3.75" customHeight="1">
      <c r="A62" s="154"/>
      <c r="B62" s="195"/>
      <c r="C62" s="195"/>
      <c r="D62" s="195"/>
      <c r="E62" s="195"/>
      <c r="F62" s="195"/>
      <c r="G62" s="195"/>
      <c r="H62" s="195"/>
      <c r="I62" s="275"/>
      <c r="J62" s="275"/>
      <c r="K62" s="275"/>
      <c r="L62" s="275"/>
      <c r="M62" s="275"/>
      <c r="N62" s="275"/>
      <c r="O62" s="275"/>
      <c r="P62" s="275"/>
      <c r="Q62" s="275"/>
      <c r="R62" s="276"/>
      <c r="S62" s="346"/>
      <c r="T62" s="347"/>
      <c r="U62" s="155"/>
      <c r="V62" s="35"/>
      <c r="W62" s="35"/>
      <c r="X62" s="16"/>
      <c r="Y62" s="1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2"/>
      <c r="AL62" s="30"/>
      <c r="AM62" s="155"/>
      <c r="AN62" s="240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41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CD62" s="22"/>
      <c r="CE62" s="22"/>
      <c r="CF62" s="23"/>
      <c r="CG62" s="22"/>
      <c r="CH62" s="22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15"/>
      <c r="CT62" s="15"/>
      <c r="CU62" s="15"/>
      <c r="CV62" s="15"/>
      <c r="CW62" s="15"/>
    </row>
    <row r="63" spans="1:101" ht="3.75" customHeight="1">
      <c r="A63" s="154"/>
      <c r="B63" s="195"/>
      <c r="C63" s="195"/>
      <c r="D63" s="195"/>
      <c r="E63" s="195"/>
      <c r="F63" s="195"/>
      <c r="G63" s="195"/>
      <c r="H63" s="195"/>
      <c r="I63" s="277"/>
      <c r="J63" s="277"/>
      <c r="K63" s="277"/>
      <c r="L63" s="277"/>
      <c r="M63" s="277"/>
      <c r="N63" s="277"/>
      <c r="O63" s="277"/>
      <c r="P63" s="277"/>
      <c r="Q63" s="277"/>
      <c r="R63" s="278"/>
      <c r="S63" s="348"/>
      <c r="T63" s="349"/>
      <c r="U63" s="155"/>
      <c r="V63" s="35"/>
      <c r="W63" s="35"/>
      <c r="X63" s="16"/>
      <c r="Y63" s="1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2"/>
      <c r="AL63" s="30"/>
      <c r="AM63" s="155"/>
      <c r="AN63" s="240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41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CD63" s="22"/>
      <c r="CE63" s="22"/>
      <c r="CF63" s="23"/>
      <c r="CG63" s="22"/>
      <c r="CH63" s="22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15"/>
      <c r="CT63" s="15"/>
      <c r="CU63" s="15"/>
      <c r="CV63" s="15"/>
      <c r="CW63" s="15"/>
    </row>
    <row r="64" spans="1:101" ht="3.75" customHeight="1">
      <c r="A64" s="154"/>
      <c r="B64" s="15"/>
      <c r="C64" s="15"/>
      <c r="D64" s="15"/>
      <c r="E64" s="15"/>
      <c r="F64" s="15"/>
      <c r="G64" s="1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6"/>
      <c r="S64" s="16"/>
      <c r="T64" s="16"/>
      <c r="U64" s="156"/>
      <c r="V64" s="16"/>
      <c r="W64" s="34"/>
      <c r="X64" s="16"/>
      <c r="Y64" s="16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2"/>
      <c r="AL64" s="30"/>
      <c r="AM64" s="155"/>
      <c r="AN64" s="240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41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3"/>
      <c r="CG64" s="22"/>
      <c r="CH64" s="22"/>
      <c r="CI64" s="21"/>
      <c r="CJ64" s="21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2:101" ht="3.75" customHeight="1">
      <c r="B65" s="18"/>
      <c r="C65" s="18"/>
      <c r="D65" s="18"/>
      <c r="E65" s="18"/>
      <c r="F65" s="18"/>
      <c r="G65" s="18"/>
      <c r="H65" s="18"/>
      <c r="I65" s="31"/>
      <c r="J65" s="18"/>
      <c r="K65" s="18"/>
      <c r="L65" s="18"/>
      <c r="M65" s="18"/>
      <c r="N65" s="18"/>
      <c r="O65" s="18"/>
      <c r="P65" s="18"/>
      <c r="Q65" s="31"/>
      <c r="R65" s="18"/>
      <c r="S65" s="18"/>
      <c r="T65" s="18"/>
      <c r="U65" s="152"/>
      <c r="V65" s="18"/>
      <c r="W65" s="18"/>
      <c r="X65" s="18"/>
      <c r="Y65" s="30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2"/>
      <c r="AL65" s="30"/>
      <c r="AM65" s="155"/>
      <c r="AN65" s="240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41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3"/>
      <c r="CG65" s="22"/>
      <c r="CH65" s="22"/>
      <c r="CI65" s="21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2:101" ht="3.75" customHeight="1">
      <c r="B66" s="18"/>
      <c r="C66" s="18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20"/>
      <c r="R66" s="18"/>
      <c r="S66" s="18"/>
      <c r="T66" s="18"/>
      <c r="U66" s="152"/>
      <c r="V66" s="18"/>
      <c r="W66" s="18"/>
      <c r="X66" s="1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M66" s="155"/>
      <c r="AN66" s="240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41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3"/>
      <c r="CG66" s="22"/>
      <c r="CH66" s="22"/>
      <c r="CI66" s="21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</row>
    <row r="67" spans="2:101" ht="3.75" customHeight="1">
      <c r="B67" s="18"/>
      <c r="C67" s="18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20"/>
      <c r="R67" s="18"/>
      <c r="S67" s="18"/>
      <c r="T67" s="18"/>
      <c r="U67" s="152"/>
      <c r="V67" s="18"/>
      <c r="W67" s="18"/>
      <c r="X67" s="18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M67" s="155"/>
      <c r="AN67" s="240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41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3"/>
      <c r="CG67" s="22"/>
      <c r="CH67" s="22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</row>
    <row r="68" spans="2:101" ht="3.75" customHeight="1">
      <c r="B68" s="18"/>
      <c r="C68" s="18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20"/>
      <c r="R68" s="18"/>
      <c r="S68" s="18"/>
      <c r="T68" s="18"/>
      <c r="U68" s="152"/>
      <c r="V68" s="18"/>
      <c r="W68" s="18"/>
      <c r="X68" s="18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M68" s="155"/>
      <c r="AN68" s="242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4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3"/>
      <c r="CG68" s="22"/>
      <c r="CH68" s="22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</row>
    <row r="69" spans="7:101" ht="3.75" customHeight="1"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N69" s="246" t="s">
        <v>76</v>
      </c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3"/>
      <c r="CG69" s="22"/>
      <c r="CH69" s="22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</row>
    <row r="70" spans="7:101" ht="3.75" customHeight="1">
      <c r="G70" s="3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1"/>
      <c r="AK70" s="17"/>
      <c r="AL70" s="17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3"/>
      <c r="CG70" s="22"/>
      <c r="CH70" s="22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</row>
    <row r="71" spans="7:101" ht="3.75" customHeight="1">
      <c r="G71" s="30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1"/>
      <c r="AK71" s="17"/>
      <c r="AL71" s="17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3"/>
      <c r="CG71" s="22"/>
      <c r="CH71" s="22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7:101" ht="3.75" customHeight="1">
      <c r="G72" s="1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1"/>
      <c r="AK72" s="17"/>
      <c r="AL72" s="17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3"/>
      <c r="CG72" s="22"/>
      <c r="CH72" s="22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</row>
    <row r="73" spans="1:101" ht="3.75" customHeight="1">
      <c r="A73" s="151" t="str">
        <f>B73&amp;" "&amp;N73</f>
        <v>3rd place finalist 1 Minarech Peter SVK</v>
      </c>
      <c r="B73" s="209" t="s">
        <v>79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47"/>
      <c r="N73" s="195" t="str">
        <f>IF(ISNUMBER(AJ21),IF(AJ21&gt;AJ33,Z33,Z21),"")</f>
        <v>Minarech Peter SVK</v>
      </c>
      <c r="O73" s="195"/>
      <c r="P73" s="195"/>
      <c r="Q73" s="195"/>
      <c r="R73" s="195"/>
      <c r="S73" s="195"/>
      <c r="T73" s="195"/>
      <c r="U73" s="195"/>
      <c r="V73" s="355">
        <v>3</v>
      </c>
      <c r="W73" s="355"/>
      <c r="X73" s="30"/>
      <c r="Y73" s="3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1"/>
      <c r="AK73" s="17"/>
      <c r="AL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8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3"/>
      <c r="CG73" s="22"/>
      <c r="CH73" s="22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2:101" ht="3.7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48"/>
      <c r="N74" s="195"/>
      <c r="O74" s="195"/>
      <c r="P74" s="195"/>
      <c r="Q74" s="195"/>
      <c r="R74" s="195"/>
      <c r="S74" s="195"/>
      <c r="T74" s="195"/>
      <c r="U74" s="195"/>
      <c r="V74" s="355"/>
      <c r="W74" s="355"/>
      <c r="X74" s="29"/>
      <c r="Y74" s="16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1"/>
      <c r="AK74" s="17"/>
      <c r="AL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8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3"/>
      <c r="CG74" s="22"/>
      <c r="CH74" s="22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2:101" ht="3.75" customHeight="1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48"/>
      <c r="N75" s="195"/>
      <c r="O75" s="195"/>
      <c r="P75" s="195"/>
      <c r="Q75" s="195"/>
      <c r="R75" s="195"/>
      <c r="S75" s="195"/>
      <c r="T75" s="195"/>
      <c r="U75" s="195"/>
      <c r="V75" s="355"/>
      <c r="W75" s="355"/>
      <c r="X75" s="208"/>
      <c r="Y75" s="16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1"/>
      <c r="AK75" s="17"/>
      <c r="AL75" s="17"/>
      <c r="AN75" s="17"/>
      <c r="AO75" s="17"/>
      <c r="AP75" s="17"/>
      <c r="AQ75" s="17"/>
      <c r="AR75" s="17"/>
      <c r="AS75" s="17"/>
      <c r="AT75" s="17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3"/>
      <c r="CG75" s="22"/>
      <c r="CH75" s="22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2:101" ht="3.75" customHeight="1">
      <c r="B76" s="215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49"/>
      <c r="N76" s="195"/>
      <c r="O76" s="195"/>
      <c r="P76" s="195"/>
      <c r="Q76" s="195"/>
      <c r="R76" s="195"/>
      <c r="S76" s="195"/>
      <c r="T76" s="195"/>
      <c r="U76" s="195"/>
      <c r="V76" s="355"/>
      <c r="W76" s="355"/>
      <c r="X76" s="208"/>
      <c r="Y76" s="16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7"/>
      <c r="AL76" s="17"/>
      <c r="AN76" s="17"/>
      <c r="AO76" s="17"/>
      <c r="AP76" s="17"/>
      <c r="AQ76" s="17"/>
      <c r="AR76" s="17"/>
      <c r="AS76" s="17"/>
      <c r="AT76" s="17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3"/>
      <c r="CG76" s="22"/>
      <c r="CH76" s="22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7:101" ht="3.75" customHeight="1">
      <c r="G77" s="30"/>
      <c r="H77" s="17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6"/>
      <c r="V77" s="16"/>
      <c r="W77" s="16"/>
      <c r="X77" s="208"/>
      <c r="Y77" s="16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16"/>
      <c r="AK77" s="17"/>
      <c r="AL77" s="17"/>
      <c r="AN77" s="17"/>
      <c r="AO77" s="17"/>
      <c r="AP77" s="17"/>
      <c r="AQ77" s="17"/>
      <c r="AR77" s="17"/>
      <c r="AS77" s="17"/>
      <c r="AT77" s="17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3"/>
      <c r="CG77" s="22"/>
      <c r="CH77" s="22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7:101" ht="3.75" customHeight="1">
      <c r="G78" s="18"/>
      <c r="H78" s="17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6"/>
      <c r="V78" s="16"/>
      <c r="W78" s="16"/>
      <c r="X78" s="26"/>
      <c r="Y78" s="16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16"/>
      <c r="AK78" s="17"/>
      <c r="AL78" s="17"/>
      <c r="AN78" s="17"/>
      <c r="AO78" s="17"/>
      <c r="AP78" s="17"/>
      <c r="AQ78" s="17"/>
      <c r="AR78" s="17"/>
      <c r="AS78" s="17"/>
      <c r="AT78" s="17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3"/>
      <c r="CG78" s="28"/>
      <c r="CH78" s="22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7:101" ht="3.75" customHeight="1">
      <c r="G79" s="18"/>
      <c r="H79" s="252" t="s">
        <v>78</v>
      </c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4"/>
      <c r="V79" s="17"/>
      <c r="W79" s="17"/>
      <c r="X79" s="26"/>
      <c r="Y79" s="16"/>
      <c r="Z79" s="195" t="str">
        <f>N73</f>
        <v>Minarech Peter SVK</v>
      </c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7"/>
      <c r="AL79" s="17"/>
      <c r="AN79" s="17"/>
      <c r="AO79" s="17"/>
      <c r="AP79" s="17"/>
      <c r="AQ79" s="17"/>
      <c r="AR79" s="17"/>
      <c r="AS79" s="17"/>
      <c r="AT79" s="17"/>
      <c r="AU79" s="25"/>
      <c r="AV79" s="25"/>
      <c r="AW79" s="25"/>
      <c r="AX79" s="25"/>
      <c r="AY79" s="25"/>
      <c r="AZ79" s="25"/>
      <c r="BA79" s="25"/>
      <c r="BB79" s="25"/>
      <c r="BC79" s="25"/>
      <c r="BD79" s="30"/>
      <c r="BE79" s="30"/>
      <c r="BF79" s="30"/>
      <c r="BG79" s="30"/>
      <c r="BH79" s="30"/>
      <c r="BI79" s="16"/>
      <c r="BJ79" s="17"/>
      <c r="BK79" s="17"/>
      <c r="BL79" s="17"/>
      <c r="BM79" s="17"/>
      <c r="BZ79" s="28"/>
      <c r="CA79" s="28"/>
      <c r="CB79" s="28"/>
      <c r="CC79" s="28"/>
      <c r="CD79" s="28"/>
      <c r="CE79" s="27"/>
      <c r="CF79" s="27"/>
      <c r="CG79" s="28"/>
      <c r="CH79" s="22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7:101" ht="3.75" customHeight="1">
      <c r="G80" s="18"/>
      <c r="H80" s="255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7"/>
      <c r="V80" s="17"/>
      <c r="W80" s="17"/>
      <c r="X80" s="26"/>
      <c r="Y80" s="29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7"/>
      <c r="AL80" s="17"/>
      <c r="AN80" s="17"/>
      <c r="AO80" s="17"/>
      <c r="AP80" s="17"/>
      <c r="AQ80" s="17"/>
      <c r="AR80" s="17"/>
      <c r="AS80" s="17"/>
      <c r="AT80" s="17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Z80" s="28"/>
      <c r="CA80" s="28"/>
      <c r="CB80" s="28"/>
      <c r="CC80" s="28"/>
      <c r="CD80" s="28"/>
      <c r="CE80" s="27"/>
      <c r="CF80" s="27"/>
      <c r="CG80" s="28"/>
      <c r="CH80" s="22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7:101" ht="3.75" customHeight="1">
      <c r="G81" s="18"/>
      <c r="H81" s="255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7"/>
      <c r="V81" s="17"/>
      <c r="W81" s="17"/>
      <c r="X81" s="26"/>
      <c r="Y81" s="16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7"/>
      <c r="AL81" s="17"/>
      <c r="AN81" s="17"/>
      <c r="AO81" s="17"/>
      <c r="AP81" s="17"/>
      <c r="AQ81" s="17"/>
      <c r="AR81" s="17"/>
      <c r="AS81" s="17"/>
      <c r="AT81" s="17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Z81" s="28"/>
      <c r="CA81" s="28"/>
      <c r="CB81" s="28"/>
      <c r="CC81" s="28"/>
      <c r="CD81" s="28"/>
      <c r="CE81" s="27"/>
      <c r="CF81" s="27"/>
      <c r="CG81" s="22"/>
      <c r="CH81" s="22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15"/>
      <c r="CT81" s="15"/>
      <c r="CU81" s="15"/>
      <c r="CV81" s="15"/>
      <c r="CW81" s="15"/>
    </row>
    <row r="82" spans="7:101" ht="3.75" customHeight="1">
      <c r="G82" s="18"/>
      <c r="H82" s="258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60"/>
      <c r="V82" s="17"/>
      <c r="W82" s="17"/>
      <c r="X82" s="26"/>
      <c r="Y82" s="16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7"/>
      <c r="AL82" s="17"/>
      <c r="AN82" s="17"/>
      <c r="AO82" s="17"/>
      <c r="AP82" s="17"/>
      <c r="AQ82" s="17"/>
      <c r="AR82" s="17"/>
      <c r="AS82" s="17"/>
      <c r="AT82" s="17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CF82" s="27"/>
      <c r="CG82" s="22"/>
      <c r="CH82" s="22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15"/>
      <c r="CT82" s="15"/>
      <c r="CU82" s="15"/>
      <c r="CV82" s="15"/>
      <c r="CW82" s="15"/>
    </row>
    <row r="83" spans="7:101" ht="3.75" customHeight="1">
      <c r="G83" s="18"/>
      <c r="H83" s="17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6"/>
      <c r="V83" s="16"/>
      <c r="W83" s="16"/>
      <c r="X83" s="2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7"/>
      <c r="AL83" s="17"/>
      <c r="AN83" s="17"/>
      <c r="AO83" s="17"/>
      <c r="AP83" s="17"/>
      <c r="AQ83" s="17"/>
      <c r="AR83" s="17"/>
      <c r="AS83" s="17"/>
      <c r="AT83" s="17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CF83" s="23"/>
      <c r="CG83" s="22"/>
      <c r="CH83" s="22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15"/>
      <c r="CT83" s="15"/>
      <c r="CU83" s="15"/>
      <c r="CV83" s="15"/>
      <c r="CW83" s="15"/>
    </row>
    <row r="84" spans="7:101" ht="3.75" customHeight="1">
      <c r="G84" s="18"/>
      <c r="H84" s="17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6"/>
      <c r="V84" s="16"/>
      <c r="W84" s="16"/>
      <c r="X84" s="219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7"/>
      <c r="AL84" s="17"/>
      <c r="AN84" s="17"/>
      <c r="AO84" s="17"/>
      <c r="AP84" s="17"/>
      <c r="AQ84" s="17"/>
      <c r="AR84" s="17"/>
      <c r="AS84" s="17"/>
      <c r="AT84" s="17"/>
      <c r="AU84" s="25"/>
      <c r="AV84" s="25"/>
      <c r="AW84" s="25"/>
      <c r="AX84" s="25"/>
      <c r="AY84" s="25"/>
      <c r="AZ84" s="24"/>
      <c r="BA84" s="24"/>
      <c r="BB84" s="24"/>
      <c r="BC84" s="24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CF84" s="23"/>
      <c r="CG84" s="22"/>
      <c r="CH84" s="22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15"/>
      <c r="CT84" s="15"/>
      <c r="CU84" s="15"/>
      <c r="CV84" s="15"/>
      <c r="CW84" s="15"/>
    </row>
    <row r="85" spans="1:101" ht="3.75" customHeight="1">
      <c r="A85" s="151" t="str">
        <f>B85&amp;" "&amp;N85</f>
        <v>3rd place finalist 2 Kalános Róbert  HUN</v>
      </c>
      <c r="B85" s="209" t="s">
        <v>80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47"/>
      <c r="N85" s="195" t="str">
        <f>IF(ISNUMBER(AJ45),IF(AJ45&gt;AJ57,Z57,Z45),"")</f>
        <v>Kalános Róbert  HUN</v>
      </c>
      <c r="O85" s="195"/>
      <c r="P85" s="195"/>
      <c r="Q85" s="195"/>
      <c r="R85" s="195"/>
      <c r="S85" s="195"/>
      <c r="T85" s="195"/>
      <c r="U85" s="195"/>
      <c r="V85" s="207">
        <v>3</v>
      </c>
      <c r="W85" s="207"/>
      <c r="X85" s="219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7"/>
      <c r="AL85" s="17"/>
      <c r="AN85" s="17"/>
      <c r="AO85" s="17"/>
      <c r="AP85" s="17"/>
      <c r="AQ85" s="17"/>
      <c r="AR85" s="17"/>
      <c r="AS85" s="17"/>
      <c r="AT85" s="17"/>
      <c r="AU85" s="245"/>
      <c r="AV85" s="245"/>
      <c r="AW85" s="245"/>
      <c r="AX85" s="245"/>
      <c r="AY85" s="245"/>
      <c r="AZ85" s="245"/>
      <c r="BA85" s="245"/>
      <c r="BB85" s="245"/>
      <c r="BC85" s="245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2:101" ht="3.75" customHeight="1">
      <c r="B86" s="212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48"/>
      <c r="N86" s="195"/>
      <c r="O86" s="195"/>
      <c r="P86" s="195"/>
      <c r="Q86" s="195"/>
      <c r="R86" s="195"/>
      <c r="S86" s="195"/>
      <c r="T86" s="195"/>
      <c r="U86" s="195"/>
      <c r="V86" s="207"/>
      <c r="W86" s="207"/>
      <c r="X86" s="219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N86" s="17"/>
      <c r="AO86" s="17"/>
      <c r="AP86" s="17"/>
      <c r="AQ86" s="17"/>
      <c r="AR86" s="17"/>
      <c r="AS86" s="17"/>
      <c r="AT86" s="17"/>
      <c r="AU86" s="245"/>
      <c r="AV86" s="245"/>
      <c r="AW86" s="245"/>
      <c r="AX86" s="245"/>
      <c r="AY86" s="245"/>
      <c r="AZ86" s="245"/>
      <c r="BA86" s="245"/>
      <c r="BB86" s="245"/>
      <c r="BC86" s="245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2:101" ht="3.75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48"/>
      <c r="N87" s="195"/>
      <c r="O87" s="195"/>
      <c r="P87" s="195"/>
      <c r="Q87" s="195"/>
      <c r="R87" s="195"/>
      <c r="S87" s="195"/>
      <c r="T87" s="195"/>
      <c r="U87" s="195"/>
      <c r="V87" s="207"/>
      <c r="W87" s="207"/>
      <c r="X87" s="19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7"/>
      <c r="AL87" s="17"/>
      <c r="AN87" s="17"/>
      <c r="AO87" s="17"/>
      <c r="AP87" s="17"/>
      <c r="AQ87" s="17"/>
      <c r="AR87" s="17"/>
      <c r="AS87" s="17"/>
      <c r="AT87" s="17"/>
      <c r="AU87" s="245"/>
      <c r="AV87" s="245"/>
      <c r="AW87" s="245"/>
      <c r="AX87" s="245"/>
      <c r="AY87" s="245"/>
      <c r="AZ87" s="245"/>
      <c r="BA87" s="245"/>
      <c r="BB87" s="245"/>
      <c r="BC87" s="245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2:101" ht="3.75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49"/>
      <c r="N88" s="195"/>
      <c r="O88" s="195"/>
      <c r="P88" s="195"/>
      <c r="Q88" s="195"/>
      <c r="R88" s="195"/>
      <c r="S88" s="195"/>
      <c r="T88" s="195"/>
      <c r="U88" s="195"/>
      <c r="V88" s="207"/>
      <c r="W88" s="207"/>
      <c r="X88" s="16"/>
      <c r="Y88" s="16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N88" s="17"/>
      <c r="AO88" s="17"/>
      <c r="AP88" s="17"/>
      <c r="AQ88" s="17"/>
      <c r="AR88" s="17"/>
      <c r="AS88" s="17"/>
      <c r="AT88" s="17"/>
      <c r="AU88" s="245"/>
      <c r="AV88" s="245"/>
      <c r="AW88" s="245"/>
      <c r="AX88" s="245"/>
      <c r="AY88" s="245"/>
      <c r="AZ88" s="245"/>
      <c r="BA88" s="245"/>
      <c r="BB88" s="245"/>
      <c r="BC88" s="245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</sheetData>
  <sheetProtection selectLockedCells="1" selectUnlockedCells="1"/>
  <mergeCells count="84">
    <mergeCell ref="B3:L6"/>
    <mergeCell ref="M3:BM6"/>
    <mergeCell ref="AN9:AY24"/>
    <mergeCell ref="BB14:BC17"/>
    <mergeCell ref="BD14:BM17"/>
    <mergeCell ref="B18:H21"/>
    <mergeCell ref="I18:R21"/>
    <mergeCell ref="S18:T21"/>
    <mergeCell ref="BB19:BC22"/>
    <mergeCell ref="BD19:BM22"/>
    <mergeCell ref="U20:U22"/>
    <mergeCell ref="V21:Y24"/>
    <mergeCell ref="Z21:AI24"/>
    <mergeCell ref="AJ21:AK24"/>
    <mergeCell ref="U23:U25"/>
    <mergeCell ref="AL23:AL25"/>
    <mergeCell ref="B24:H27"/>
    <mergeCell ref="I24:R27"/>
    <mergeCell ref="S24:T27"/>
    <mergeCell ref="BB24:BC27"/>
    <mergeCell ref="BD24:BM27"/>
    <mergeCell ref="AN27:AN30"/>
    <mergeCell ref="AO27:AW30"/>
    <mergeCell ref="AX27:AY30"/>
    <mergeCell ref="AZ29:AZ31"/>
    <mergeCell ref="B30:H33"/>
    <mergeCell ref="I30:R33"/>
    <mergeCell ref="S30:T33"/>
    <mergeCell ref="U32:U34"/>
    <mergeCell ref="AL32:AL34"/>
    <mergeCell ref="V33:Y36"/>
    <mergeCell ref="Z33:AI36"/>
    <mergeCell ref="AJ33:AK36"/>
    <mergeCell ref="U35:U37"/>
    <mergeCell ref="B36:H39"/>
    <mergeCell ref="I36:R39"/>
    <mergeCell ref="S36:T39"/>
    <mergeCell ref="BB39:BM42"/>
    <mergeCell ref="B42:H45"/>
    <mergeCell ref="I42:R45"/>
    <mergeCell ref="S42:T45"/>
    <mergeCell ref="U44:U46"/>
    <mergeCell ref="V45:Y48"/>
    <mergeCell ref="Z45:AI48"/>
    <mergeCell ref="AJ45:AK48"/>
    <mergeCell ref="U47:U49"/>
    <mergeCell ref="AL47:AL49"/>
    <mergeCell ref="B48:H51"/>
    <mergeCell ref="I48:R51"/>
    <mergeCell ref="S48:T51"/>
    <mergeCell ref="AZ50:AZ52"/>
    <mergeCell ref="AN51:AN54"/>
    <mergeCell ref="AO51:AW54"/>
    <mergeCell ref="AX51:AY54"/>
    <mergeCell ref="B54:H57"/>
    <mergeCell ref="I54:R57"/>
    <mergeCell ref="S54:T57"/>
    <mergeCell ref="U56:U58"/>
    <mergeCell ref="AL56:AL58"/>
    <mergeCell ref="V57:Y60"/>
    <mergeCell ref="Z57:AI60"/>
    <mergeCell ref="AJ57:AK60"/>
    <mergeCell ref="AN57:AY68"/>
    <mergeCell ref="U59:U61"/>
    <mergeCell ref="B60:H63"/>
    <mergeCell ref="I60:R63"/>
    <mergeCell ref="S60:T63"/>
    <mergeCell ref="AU85:BC88"/>
    <mergeCell ref="AN69:AY72"/>
    <mergeCell ref="B73:M76"/>
    <mergeCell ref="N73:U76"/>
    <mergeCell ref="V73:W76"/>
    <mergeCell ref="X75:X77"/>
    <mergeCell ref="AU75:BC78"/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showGridLines="0" view="pageBreakPreview" zoomScaleSheetLayoutView="100" zoomScalePageLayoutView="0" workbookViewId="0" topLeftCell="A23">
      <selection activeCell="B29" sqref="B29"/>
    </sheetView>
  </sheetViews>
  <sheetFormatPr defaultColWidth="9.140625" defaultRowHeight="15"/>
  <cols>
    <col min="1" max="1" width="6.7109375" style="0" customWidth="1"/>
    <col min="2" max="2" width="17.140625" style="58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179" t="s">
        <v>39</v>
      </c>
      <c r="B1" s="180"/>
      <c r="C1" s="180"/>
      <c r="D1" s="180"/>
      <c r="E1" s="181"/>
      <c r="F1" s="182" t="s">
        <v>177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E1"/>
    </row>
    <row r="2" spans="1:31" ht="16.5" customHeight="1">
      <c r="A2" s="179" t="s">
        <v>33</v>
      </c>
      <c r="B2" s="180"/>
      <c r="C2" s="180"/>
      <c r="D2" s="180"/>
      <c r="E2" s="181"/>
      <c r="F2" s="183" t="s">
        <v>178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E2"/>
    </row>
    <row r="3" spans="1:31" ht="16.5" customHeight="1">
      <c r="A3" s="179" t="s">
        <v>34</v>
      </c>
      <c r="B3" s="180"/>
      <c r="C3" s="180"/>
      <c r="D3" s="180"/>
      <c r="E3" s="181"/>
      <c r="F3" s="182" t="s">
        <v>8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E3"/>
    </row>
    <row r="4" spans="1:31" ht="16.5" customHeight="1">
      <c r="A4" s="179" t="s">
        <v>35</v>
      </c>
      <c r="B4" s="180"/>
      <c r="C4" s="180"/>
      <c r="D4" s="180"/>
      <c r="E4" s="181"/>
      <c r="F4" s="182" t="s">
        <v>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E4"/>
    </row>
    <row r="5" spans="1:31" ht="16.5" customHeight="1">
      <c r="A5" s="179" t="s">
        <v>36</v>
      </c>
      <c r="B5" s="180"/>
      <c r="C5" s="180"/>
      <c r="D5" s="180"/>
      <c r="E5" s="181"/>
      <c r="F5" s="182">
        <v>13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E5"/>
    </row>
    <row r="6" spans="1:31" ht="16.5" customHeight="1">
      <c r="A6" s="179" t="s">
        <v>37</v>
      </c>
      <c r="B6" s="180"/>
      <c r="C6" s="180"/>
      <c r="D6" s="180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E6"/>
    </row>
    <row r="7" spans="1:31" ht="16.5" customHeight="1">
      <c r="A7" s="179" t="s">
        <v>38</v>
      </c>
      <c r="B7" s="180"/>
      <c r="C7" s="180"/>
      <c r="D7" s="180"/>
      <c r="E7" s="181"/>
      <c r="F7" s="182" t="s">
        <v>0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E7"/>
    </row>
    <row r="9" spans="1:31" ht="15" customHeight="1">
      <c r="A9" s="184" t="s">
        <v>15</v>
      </c>
      <c r="B9" s="184"/>
      <c r="C9" s="185">
        <f>A11</f>
        <v>301</v>
      </c>
      <c r="D9" s="185"/>
      <c r="E9" s="69"/>
      <c r="F9" s="185">
        <f>A12</f>
        <v>302</v>
      </c>
      <c r="G9" s="185"/>
      <c r="H9" s="69"/>
      <c r="I9" s="185">
        <f>A13</f>
        <v>308</v>
      </c>
      <c r="J9" s="185"/>
      <c r="K9" s="69"/>
      <c r="L9" s="192"/>
      <c r="M9" s="192"/>
      <c r="N9" s="70"/>
      <c r="O9" s="177" t="s">
        <v>44</v>
      </c>
      <c r="P9" s="177"/>
      <c r="Q9" s="177" t="s">
        <v>45</v>
      </c>
      <c r="R9" s="177"/>
      <c r="S9" s="177" t="s">
        <v>46</v>
      </c>
      <c r="T9" s="177"/>
      <c r="U9" s="177" t="s">
        <v>113</v>
      </c>
      <c r="V9" s="177"/>
      <c r="W9" s="177" t="s">
        <v>114</v>
      </c>
      <c r="X9" s="177"/>
      <c r="Y9" s="177" t="s">
        <v>115</v>
      </c>
      <c r="Z9" s="177"/>
      <c r="AA9" s="71"/>
      <c r="AB9" s="186" t="s">
        <v>47</v>
      </c>
      <c r="AC9" s="186"/>
      <c r="AD9"/>
      <c r="AE9"/>
    </row>
    <row r="10" spans="1:29" s="1" customFormat="1" ht="57.75" customHeight="1">
      <c r="A10" s="184"/>
      <c r="B10" s="184"/>
      <c r="C10" s="185" t="str">
        <f>B11</f>
        <v>Peška Adam CZE</v>
      </c>
      <c r="D10" s="185"/>
      <c r="E10" s="69" t="s">
        <v>3</v>
      </c>
      <c r="F10" s="185" t="str">
        <f>B12</f>
        <v>Parrish Karl GBR</v>
      </c>
      <c r="G10" s="185"/>
      <c r="H10" s="69" t="s">
        <v>3</v>
      </c>
      <c r="I10" s="185" t="str">
        <f>B13</f>
        <v>Nagy András HUN</v>
      </c>
      <c r="J10" s="185"/>
      <c r="K10" s="69" t="s">
        <v>3</v>
      </c>
      <c r="L10" s="192"/>
      <c r="M10" s="192"/>
      <c r="N10" s="72" t="s">
        <v>3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71"/>
      <c r="AB10" s="186"/>
      <c r="AC10" s="186"/>
    </row>
    <row r="11" spans="1:31" ht="30" customHeight="1">
      <c r="A11" s="68">
        <f>VLOOKUP("A1",'zoznam hracov_list of players'!A$32:F$44,2,0)</f>
        <v>301</v>
      </c>
      <c r="B11" s="78" t="str">
        <f>VLOOKUP("A1",'zoznam hracov_list of players'!A$32:F$44,6,0)</f>
        <v>Peška Adam CZE</v>
      </c>
      <c r="C11" s="111"/>
      <c r="D11" s="111"/>
      <c r="E11" s="111"/>
      <c r="F11" s="112">
        <v>13</v>
      </c>
      <c r="G11" s="112">
        <v>0</v>
      </c>
      <c r="H11" s="112"/>
      <c r="I11" s="112">
        <v>6</v>
      </c>
      <c r="J11" s="112">
        <v>2</v>
      </c>
      <c r="K11" s="112"/>
      <c r="L11" s="112"/>
      <c r="M11" s="112"/>
      <c r="N11" s="113"/>
      <c r="O11" s="263">
        <f>IF(SUM(C11:N11)=0,"",IF($C11&gt;$D11,1,0)+IF($F11&gt;$G11,1,0)+IF($I11&gt;$J11,1,0)+IF($L11&gt;$M11,1,0)+$E11+$H11+$K11+$N11)</f>
        <v>2</v>
      </c>
      <c r="P11" s="263"/>
      <c r="Q11" s="261">
        <f>IF(SUM(C11:N11)=0,"",IF(C11="",0,1)+IF(F11="",0,1)+IF(I11="",0,1)+IF(L11="",0,1))</f>
        <v>2</v>
      </c>
      <c r="R11" s="261"/>
      <c r="S11" s="115">
        <f aca="true" t="shared" si="0" ref="S11:T13">IF(AND(C11="",F11="",I11="",L11=""),"",N(C11)+N(F11)+N(I11)+N(L11))</f>
        <v>19</v>
      </c>
      <c r="T11" s="115">
        <f t="shared" si="0"/>
        <v>2</v>
      </c>
      <c r="U11" s="262">
        <f>O11</f>
        <v>2</v>
      </c>
      <c r="V11" s="262"/>
      <c r="W11" s="262">
        <f>IF(Q11="","",(S11-T11))</f>
        <v>17</v>
      </c>
      <c r="X11" s="262"/>
      <c r="Y11" s="262">
        <f>IF(Q11="","",S11)</f>
        <v>19</v>
      </c>
      <c r="Z11" s="262"/>
      <c r="AA11" s="65">
        <f>IF(SUM(C11:N11)=0,0,U11*1000000+W11*1000+Y11)</f>
        <v>2017019</v>
      </c>
      <c r="AB11" s="178">
        <f>IF(AA11=0,"",IF(LARGE($AA$11:$AA$13,1)=AA11,1,IF(LARGE($AA$11:$AA$13,2)=AA11,2,IF(LARGE($AA$11:$AA$13,3)=AA11,3,IF(LARGE($AA$11:$AA$13,4)=AA11,4,-1)))))</f>
        <v>1</v>
      </c>
      <c r="AC11" s="178"/>
      <c r="AD11"/>
      <c r="AE11"/>
    </row>
    <row r="12" spans="1:31" ht="30" customHeight="1">
      <c r="A12" s="68">
        <f>VLOOKUP("A2",'zoznam hracov_list of players'!A$32:F$44,2,0)</f>
        <v>302</v>
      </c>
      <c r="B12" s="78" t="str">
        <f>VLOOKUP("A2",'zoznam hracov_list of players'!A$32:F$44,6,0)</f>
        <v>Parrish Karl GBR</v>
      </c>
      <c r="C12" s="114">
        <f>IF(G11="","",G11)</f>
        <v>0</v>
      </c>
      <c r="D12" s="114">
        <f>IF(F11="","",F11)</f>
        <v>13</v>
      </c>
      <c r="E12" s="114"/>
      <c r="F12" s="111"/>
      <c r="G12" s="111"/>
      <c r="H12" s="111"/>
      <c r="I12" s="112">
        <v>10</v>
      </c>
      <c r="J12" s="112">
        <v>0</v>
      </c>
      <c r="K12" s="112"/>
      <c r="L12" s="112"/>
      <c r="M12" s="112"/>
      <c r="N12" s="113"/>
      <c r="O12" s="263">
        <f>IF(SUM(C12:N12)=0,"",IF($C12&gt;$D12,1,0)+IF($F12&gt;$G12,1,0)+IF($I12&gt;$J12,1,0)+IF($L12&gt;$M12,1,0)+$E12+$H12+$K12+$N12)</f>
        <v>1</v>
      </c>
      <c r="P12" s="263"/>
      <c r="Q12" s="261">
        <f>IF(SUM(C12:N12)=0,"",IF(C12="",0,1)+IF(F12="",0,1)+IF(I12="",0,1)+IF(L12="",0,1))</f>
        <v>2</v>
      </c>
      <c r="R12" s="261"/>
      <c r="S12" s="115">
        <f t="shared" si="0"/>
        <v>10</v>
      </c>
      <c r="T12" s="115">
        <f t="shared" si="0"/>
        <v>13</v>
      </c>
      <c r="U12" s="262">
        <f>O12</f>
        <v>1</v>
      </c>
      <c r="V12" s="262"/>
      <c r="W12" s="262">
        <f>IF(Q12="","",(S12-T12))</f>
        <v>-3</v>
      </c>
      <c r="X12" s="262"/>
      <c r="Y12" s="262">
        <f>IF(Q12="","",S12)</f>
        <v>10</v>
      </c>
      <c r="Z12" s="262"/>
      <c r="AA12" s="65">
        <f>IF(SUM(C12:N12)=0,0,U12*1000000+W12*1000+Y12)</f>
        <v>997010</v>
      </c>
      <c r="AB12" s="178">
        <f>IF(AA12=0,"",IF(LARGE($AA$11:$AA$13,1)=AA12,1,IF(LARGE($AA$11:$AA$13,2)=AA12,2,IF(LARGE($AA$11:$AA$13,3)=AA12,3,IF(LARGE($AA$11:$AA$13,4)=AA12,4,-1)))))</f>
        <v>2</v>
      </c>
      <c r="AC12" s="178"/>
      <c r="AD12"/>
      <c r="AE12"/>
    </row>
    <row r="13" spans="1:31" ht="30" customHeight="1">
      <c r="A13" s="68">
        <f>VLOOKUP("A3",'zoznam hracov_list of players'!A$32:F$44,2,0)</f>
        <v>308</v>
      </c>
      <c r="B13" s="78" t="str">
        <f>VLOOKUP("A3",'zoznam hracov_list of players'!A$32:F$44,6,0)</f>
        <v>Nagy András HUN</v>
      </c>
      <c r="C13" s="114">
        <f>IF(J11="","",J11)</f>
        <v>2</v>
      </c>
      <c r="D13" s="114">
        <f>IF(I11="","",I11)</f>
        <v>6</v>
      </c>
      <c r="E13" s="114"/>
      <c r="F13" s="325">
        <f>IF(J12="","",J12)</f>
        <v>0</v>
      </c>
      <c r="G13" s="114">
        <f>IF(I12="","",I12)</f>
        <v>10</v>
      </c>
      <c r="H13" s="114"/>
      <c r="I13" s="111"/>
      <c r="J13" s="111"/>
      <c r="K13" s="111"/>
      <c r="L13" s="112"/>
      <c r="M13" s="112"/>
      <c r="N13" s="113"/>
      <c r="O13" s="263">
        <f>IF(SUM(C13:N13)=0,"",IF($C13&gt;$D13,1,0)+IF($F13&gt;$G13,1,0)+IF($I13&gt;$J13,1,0)+IF($L13&gt;$M13,1,0)+$E13+$H13+$K13+$N13)</f>
        <v>0</v>
      </c>
      <c r="P13" s="263"/>
      <c r="Q13" s="261">
        <f>IF(SUM(C13:N13)=0,"",IF(C13="",0,1)+IF(F13="",0,1)+IF(I13="",0,1)+IF(L13="",0,1))</f>
        <v>2</v>
      </c>
      <c r="R13" s="261"/>
      <c r="S13" s="115">
        <f t="shared" si="0"/>
        <v>2</v>
      </c>
      <c r="T13" s="115">
        <f t="shared" si="0"/>
        <v>16</v>
      </c>
      <c r="U13" s="262">
        <f>O13</f>
        <v>0</v>
      </c>
      <c r="V13" s="262"/>
      <c r="W13" s="262">
        <f>IF(Q13="","",(S13-T13))</f>
        <v>-14</v>
      </c>
      <c r="X13" s="262"/>
      <c r="Y13" s="262">
        <f>IF(Q13="","",S13)</f>
        <v>2</v>
      </c>
      <c r="Z13" s="262"/>
      <c r="AA13" s="65">
        <f>IF(SUM(C13:N13)=0,0,U13*1000000+W13*1000+Y13)</f>
        <v>-13998</v>
      </c>
      <c r="AB13" s="193">
        <f>IF(AA13=0,"",IF(LARGE($AA$11:$AA$13,1)=AA13,1,IF(LARGE($AA$11:$AA$13,2)=AA13,2,IF(LARGE($AA$11:$AA$13,3)=AA13,3,IF(LARGE($AA$11:$AA$13,4)=AA13,4,-1)))))</f>
        <v>3</v>
      </c>
      <c r="AC13" s="193"/>
      <c r="AD13"/>
      <c r="AE13"/>
    </row>
    <row r="15" spans="1:31" ht="15" customHeight="1">
      <c r="A15" s="184" t="s">
        <v>16</v>
      </c>
      <c r="B15" s="184"/>
      <c r="C15" s="185">
        <f>A17</f>
        <v>306</v>
      </c>
      <c r="D15" s="185"/>
      <c r="E15" s="69"/>
      <c r="F15" s="185">
        <f>A18</f>
        <v>304</v>
      </c>
      <c r="G15" s="185"/>
      <c r="H15" s="69"/>
      <c r="I15" s="185">
        <f>A19</f>
        <v>309</v>
      </c>
      <c r="J15" s="185"/>
      <c r="K15" s="69"/>
      <c r="L15" s="192"/>
      <c r="M15" s="192"/>
      <c r="N15" s="70"/>
      <c r="O15" s="177" t="s">
        <v>44</v>
      </c>
      <c r="P15" s="177"/>
      <c r="Q15" s="177" t="s">
        <v>45</v>
      </c>
      <c r="R15" s="177"/>
      <c r="S15" s="177" t="s">
        <v>46</v>
      </c>
      <c r="T15" s="177"/>
      <c r="U15" s="177" t="s">
        <v>113</v>
      </c>
      <c r="V15" s="177"/>
      <c r="W15" s="177" t="s">
        <v>114</v>
      </c>
      <c r="X15" s="177"/>
      <c r="Y15" s="177" t="s">
        <v>115</v>
      </c>
      <c r="Z15" s="177"/>
      <c r="AA15" s="71"/>
      <c r="AB15" s="186" t="s">
        <v>47</v>
      </c>
      <c r="AC15" s="186"/>
      <c r="AD15"/>
      <c r="AE15"/>
    </row>
    <row r="16" spans="1:29" s="1" customFormat="1" ht="57.75" customHeight="1">
      <c r="A16" s="184"/>
      <c r="B16" s="184"/>
      <c r="C16" s="185" t="str">
        <f>B17</f>
        <v>Křivánková Kateřina CZE</v>
      </c>
      <c r="D16" s="185"/>
      <c r="E16" s="69" t="s">
        <v>3</v>
      </c>
      <c r="F16" s="185" t="str">
        <f>B18</f>
        <v>Johnson Craig GBR</v>
      </c>
      <c r="G16" s="185"/>
      <c r="H16" s="69" t="s">
        <v>3</v>
      </c>
      <c r="I16" s="185" t="str">
        <f>B19</f>
        <v>Murguly Elemér HUN</v>
      </c>
      <c r="J16" s="185"/>
      <c r="K16" s="69" t="s">
        <v>3</v>
      </c>
      <c r="L16" s="192"/>
      <c r="M16" s="192"/>
      <c r="N16" s="72" t="s">
        <v>3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71"/>
      <c r="AB16" s="186"/>
      <c r="AC16" s="186"/>
    </row>
    <row r="17" spans="1:31" ht="30" customHeight="1">
      <c r="A17" s="68">
        <f>VLOOKUP("B1",'zoznam hracov_list of players'!A$32:F$44,2,0)</f>
        <v>306</v>
      </c>
      <c r="B17" s="78" t="str">
        <f>VLOOKUP("B1",'zoznam hracov_list of players'!A$32:F$44,6,0)</f>
        <v>Křivánková Kateřina CZE</v>
      </c>
      <c r="C17" s="111"/>
      <c r="D17" s="111"/>
      <c r="E17" s="111"/>
      <c r="F17" s="112">
        <v>1</v>
      </c>
      <c r="G17" s="112">
        <v>8</v>
      </c>
      <c r="H17" s="112"/>
      <c r="I17" s="112">
        <v>5</v>
      </c>
      <c r="J17" s="112">
        <v>4</v>
      </c>
      <c r="K17" s="117"/>
      <c r="L17" s="112"/>
      <c r="M17" s="112"/>
      <c r="N17" s="113"/>
      <c r="O17" s="263">
        <f>IF(SUM(C17:N17)=0,"",IF($C17&gt;$D17,1,0)+IF($F17&gt;$G17,1,0)+IF($I17&gt;$J17,1,0)+IF($L17&gt;$M17,1,0)+$E17+$H17+$K17+$N17)</f>
        <v>1</v>
      </c>
      <c r="P17" s="263"/>
      <c r="Q17" s="261">
        <f>IF(SUM(C17:N17)=0,"",IF(C17="",0,1)+IF(F17="",0,1)+IF(I17="",0,1)+IF(L17="",0,1))</f>
        <v>2</v>
      </c>
      <c r="R17" s="261"/>
      <c r="S17" s="115">
        <f aca="true" t="shared" si="1" ref="S17:T19">IF(AND(C17="",F17="",I17="",L17=""),"",N(C17)+N(F17)+N(I17)+N(L17))</f>
        <v>6</v>
      </c>
      <c r="T17" s="115">
        <f t="shared" si="1"/>
        <v>12</v>
      </c>
      <c r="U17" s="262">
        <f>O17</f>
        <v>1</v>
      </c>
      <c r="V17" s="262"/>
      <c r="W17" s="262">
        <f>IF(Q17="","",(S17-T17))</f>
        <v>-6</v>
      </c>
      <c r="X17" s="262"/>
      <c r="Y17" s="262">
        <f>IF(Q17="","",S17)</f>
        <v>6</v>
      </c>
      <c r="Z17" s="262"/>
      <c r="AA17" s="65">
        <f>IF(SUM(C17:N17)=0,0,U17*1000000+W17*1000+Y17)</f>
        <v>994006</v>
      </c>
      <c r="AB17" s="193">
        <f>IF(AA17=0,"",IF(LARGE($AA$17:$AA$19,1)=AA17,1,IF(LARGE($AA$17:$AA$19,2)=AA17,2,IF(LARGE($AA$17:$AA$19,3)=AA17,3,IF(LARGE($AA$17:$AA$19,4)=AA17,4,-1)))))</f>
        <v>3</v>
      </c>
      <c r="AC17" s="193"/>
      <c r="AD17"/>
      <c r="AE17"/>
    </row>
    <row r="18" spans="1:31" ht="30" customHeight="1">
      <c r="A18" s="68">
        <f>VLOOKUP("B2",'zoznam hracov_list of players'!A$32:F$44,2,0)</f>
        <v>304</v>
      </c>
      <c r="B18" s="78" t="str">
        <f>VLOOKUP("B2",'zoznam hracov_list of players'!A$32:F$44,6,0)</f>
        <v>Johnson Craig GBR</v>
      </c>
      <c r="C18" s="114">
        <f>IF(G17="","",G17)</f>
        <v>8</v>
      </c>
      <c r="D18" s="114">
        <f>IF(F17="","",F17)</f>
        <v>1</v>
      </c>
      <c r="E18" s="114"/>
      <c r="F18" s="111"/>
      <c r="G18" s="111"/>
      <c r="H18" s="111"/>
      <c r="I18" s="112">
        <v>0</v>
      </c>
      <c r="J18" s="112">
        <v>6</v>
      </c>
      <c r="K18" s="117"/>
      <c r="L18" s="112"/>
      <c r="M18" s="112"/>
      <c r="N18" s="113"/>
      <c r="O18" s="263">
        <f>IF(SUM(C18:N18)=0,"",IF($C18&gt;$D18,1,0)+IF($F18&gt;$G18,1,0)+IF($I18&gt;$J18,1,0)+IF($L18&gt;$M18,1,0)+$E18+$H18+$K18+$N18)</f>
        <v>1</v>
      </c>
      <c r="P18" s="263"/>
      <c r="Q18" s="261">
        <f>IF(SUM(C18:N18)=0,"",IF(C18="",0,1)+IF(F18="",0,1)+IF(I18="",0,1)+IF(L18="",0,1))</f>
        <v>2</v>
      </c>
      <c r="R18" s="261"/>
      <c r="S18" s="115">
        <f t="shared" si="1"/>
        <v>8</v>
      </c>
      <c r="T18" s="115">
        <f t="shared" si="1"/>
        <v>7</v>
      </c>
      <c r="U18" s="262">
        <f>O18</f>
        <v>1</v>
      </c>
      <c r="V18" s="262"/>
      <c r="W18" s="262">
        <f>IF(Q18="","",(S18-T18))</f>
        <v>1</v>
      </c>
      <c r="X18" s="262"/>
      <c r="Y18" s="262">
        <f>IF(Q18="","",S18)</f>
        <v>8</v>
      </c>
      <c r="Z18" s="262"/>
      <c r="AA18" s="65">
        <f>IF(SUM(C18:N18)=0,0,U18*1000000+W18*1000+Y18)</f>
        <v>1001008</v>
      </c>
      <c r="AB18" s="178">
        <f>IF(AA18=0,"",IF(LARGE($AA$17:$AA$19,1)=AA18,1,IF(LARGE($AA$17:$AA$19,2)=AA18,2,IF(LARGE($AA$17:$AA$19,3)=AA18,3,IF(LARGE($AA$17:$AA$19,4)=AA18,4,-1)))))</f>
        <v>2</v>
      </c>
      <c r="AC18" s="178"/>
      <c r="AD18"/>
      <c r="AE18"/>
    </row>
    <row r="19" spans="1:31" ht="30" customHeight="1">
      <c r="A19" s="68">
        <f>VLOOKUP("B3",'zoznam hracov_list of players'!A$32:F$44,2,0)</f>
        <v>309</v>
      </c>
      <c r="B19" s="78" t="str">
        <f>VLOOKUP("B3",'zoznam hracov_list of players'!A$32:F$44,6,0)</f>
        <v>Murguly Elemér HUN</v>
      </c>
      <c r="C19" s="114">
        <f>IF(J17="","",J17)</f>
        <v>4</v>
      </c>
      <c r="D19" s="114">
        <f>IF(I17="","",I17)</f>
        <v>5</v>
      </c>
      <c r="E19" s="114"/>
      <c r="F19" s="114">
        <f>IF(J18="","",J18)</f>
        <v>6</v>
      </c>
      <c r="G19" s="114">
        <f>IF(I18="","",I18)</f>
        <v>0</v>
      </c>
      <c r="H19" s="114"/>
      <c r="I19" s="111"/>
      <c r="J19" s="111"/>
      <c r="K19" s="111"/>
      <c r="L19" s="112"/>
      <c r="M19" s="112"/>
      <c r="N19" s="113"/>
      <c r="O19" s="263">
        <f>IF(SUM(C19:N19)=0,"",IF($C19&gt;$D19,1,0)+IF($F19&gt;$G19,1,0)+IF($I19&gt;$J19,1,0)+IF($L19&gt;$M19,1,0)+$E19+$H19+$K19+$N19)</f>
        <v>1</v>
      </c>
      <c r="P19" s="263"/>
      <c r="Q19" s="261">
        <f>IF(SUM(C19:N19)=0,"",IF(C19="",0,1)+IF(F19="",0,1)+IF(I19="",0,1)+IF(L19="",0,1))</f>
        <v>2</v>
      </c>
      <c r="R19" s="261"/>
      <c r="S19" s="115">
        <f t="shared" si="1"/>
        <v>10</v>
      </c>
      <c r="T19" s="115">
        <f t="shared" si="1"/>
        <v>5</v>
      </c>
      <c r="U19" s="262">
        <f>O19</f>
        <v>1</v>
      </c>
      <c r="V19" s="262"/>
      <c r="W19" s="262">
        <f>IF(Q19="","",(S19-T19))</f>
        <v>5</v>
      </c>
      <c r="X19" s="262"/>
      <c r="Y19" s="262">
        <f>IF(Q19="","",S19)</f>
        <v>10</v>
      </c>
      <c r="Z19" s="262"/>
      <c r="AA19" s="65">
        <f>IF(SUM(C19:N19)=0,0,U19*1000000+W19*1000+Y19)</f>
        <v>1005010</v>
      </c>
      <c r="AB19" s="178">
        <f>IF(AA19=0,"",IF(LARGE($AA$17:$AA$19,1)=AA19,1,IF(LARGE($AA$17:$AA$19,2)=AA19,2,IF(LARGE($AA$17:$AA$19,3)=AA19,3,IF(LARGE($AA$17:$AA$19,4)=AA19,4,-1)))))</f>
        <v>1</v>
      </c>
      <c r="AC19" s="178"/>
      <c r="AD19"/>
      <c r="AE19"/>
    </row>
    <row r="21" spans="1:31" ht="15" customHeight="1">
      <c r="A21" s="184" t="s">
        <v>42</v>
      </c>
      <c r="B21" s="184"/>
      <c r="C21" s="185">
        <f>A23</f>
        <v>312</v>
      </c>
      <c r="D21" s="185"/>
      <c r="E21" s="69"/>
      <c r="F21" s="185">
        <f>A24</f>
        <v>307</v>
      </c>
      <c r="G21" s="185"/>
      <c r="H21" s="69"/>
      <c r="I21" s="185">
        <f>A25</f>
        <v>311</v>
      </c>
      <c r="J21" s="185"/>
      <c r="K21" s="69"/>
      <c r="L21" s="192"/>
      <c r="M21" s="192"/>
      <c r="N21" s="70"/>
      <c r="O21" s="177" t="s">
        <v>44</v>
      </c>
      <c r="P21" s="177"/>
      <c r="Q21" s="177" t="s">
        <v>45</v>
      </c>
      <c r="R21" s="177"/>
      <c r="S21" s="177" t="s">
        <v>46</v>
      </c>
      <c r="T21" s="177"/>
      <c r="U21" s="177" t="s">
        <v>113</v>
      </c>
      <c r="V21" s="177"/>
      <c r="W21" s="177" t="s">
        <v>114</v>
      </c>
      <c r="X21" s="177"/>
      <c r="Y21" s="177" t="s">
        <v>115</v>
      </c>
      <c r="Z21" s="177"/>
      <c r="AA21" s="71"/>
      <c r="AB21" s="186" t="s">
        <v>47</v>
      </c>
      <c r="AC21" s="186"/>
      <c r="AD21"/>
      <c r="AE21"/>
    </row>
    <row r="22" spans="1:29" s="1" customFormat="1" ht="57.75" customHeight="1">
      <c r="A22" s="184"/>
      <c r="B22" s="184"/>
      <c r="C22" s="185" t="str">
        <f>B23</f>
        <v>Běhounek Alois CZE</v>
      </c>
      <c r="D22" s="185"/>
      <c r="E22" s="69" t="s">
        <v>3</v>
      </c>
      <c r="F22" s="185" t="str">
        <f>B24</f>
        <v>Berry Matt GBR</v>
      </c>
      <c r="G22" s="185"/>
      <c r="H22" s="69" t="s">
        <v>3</v>
      </c>
      <c r="I22" s="185" t="str">
        <f>B25</f>
        <v>Abramov Daniel HUN</v>
      </c>
      <c r="J22" s="185"/>
      <c r="K22" s="69" t="s">
        <v>3</v>
      </c>
      <c r="L22" s="192"/>
      <c r="M22" s="192"/>
      <c r="N22" s="72" t="s">
        <v>3</v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71"/>
      <c r="AB22" s="186"/>
      <c r="AC22" s="186"/>
    </row>
    <row r="23" spans="1:31" ht="30" customHeight="1">
      <c r="A23" s="68">
        <f>VLOOKUP("C1",'zoznam hracov_list of players'!A$32:F$44,2,0)</f>
        <v>312</v>
      </c>
      <c r="B23" s="78" t="str">
        <f>VLOOKUP("C1",'zoznam hracov_list of players'!A$32:F$44,6,0)</f>
        <v>Běhounek Alois CZE</v>
      </c>
      <c r="C23" s="111"/>
      <c r="D23" s="111"/>
      <c r="E23" s="111"/>
      <c r="F23" s="319">
        <v>3</v>
      </c>
      <c r="G23" s="112">
        <v>3</v>
      </c>
      <c r="H23" s="112">
        <v>1</v>
      </c>
      <c r="I23" s="112">
        <v>9</v>
      </c>
      <c r="J23" s="112">
        <v>1</v>
      </c>
      <c r="K23" s="117"/>
      <c r="L23" s="112"/>
      <c r="M23" s="112"/>
      <c r="N23" s="113"/>
      <c r="O23" s="263">
        <f>IF(SUM(C23:N23)=0,"",IF($C23&gt;$D23,1,0)+IF($F23&gt;$G23,1,0)+IF($I23&gt;$J23,1,0)+IF($L23&gt;$M23,1,0)+$E23+$H23+$K23+$N23)</f>
        <v>2</v>
      </c>
      <c r="P23" s="263"/>
      <c r="Q23" s="261">
        <f>IF(SUM(C23:N23)=0,"",IF(C23="",0,1)+IF(F23="",0,1)+IF(I23="",0,1)+IF(L23="",0,1))</f>
        <v>2</v>
      </c>
      <c r="R23" s="261"/>
      <c r="S23" s="115">
        <f aca="true" t="shared" si="2" ref="S23:T25">IF(AND(C23="",F23="",I23="",L23=""),"",N(C23)+N(F23)+N(I23)+N(L23))</f>
        <v>12</v>
      </c>
      <c r="T23" s="115">
        <f t="shared" si="2"/>
        <v>4</v>
      </c>
      <c r="U23" s="262">
        <f>O23</f>
        <v>2</v>
      </c>
      <c r="V23" s="262"/>
      <c r="W23" s="262">
        <f>IF(Q23="","",(S23-T23))</f>
        <v>8</v>
      </c>
      <c r="X23" s="262"/>
      <c r="Y23" s="262">
        <f>IF(Q23="","",S23)</f>
        <v>12</v>
      </c>
      <c r="Z23" s="262"/>
      <c r="AA23" s="65">
        <f>IF(SUM(C23:N23)=0,0,U23*1000000+W23*1000+Y23)</f>
        <v>2008012</v>
      </c>
      <c r="AB23" s="178">
        <f>IF(AA23=0,"",IF(LARGE($AA$23:$AA$25,1)=AA23,1,IF(LARGE($AA$23:$AA$25,2)=AA23,2,IF(LARGE($AA$23:$AA$25,3)=AA23,3,IF(LARGE($AA$23:$AA$25,4)=AA23,4,-1)))))</f>
        <v>1</v>
      </c>
      <c r="AC23" s="178"/>
      <c r="AD23"/>
      <c r="AE23"/>
    </row>
    <row r="24" spans="1:31" ht="30" customHeight="1">
      <c r="A24" s="68">
        <f>VLOOKUP("C2",'zoznam hracov_list of players'!A$32:F$44,2,0)</f>
        <v>307</v>
      </c>
      <c r="B24" s="78" t="str">
        <f>VLOOKUP("C2",'zoznam hracov_list of players'!A$32:F$44,6,0)</f>
        <v>Berry Matt GBR</v>
      </c>
      <c r="C24" s="114">
        <f>IF(G23="","",G23)</f>
        <v>3</v>
      </c>
      <c r="D24" s="320">
        <f>IF(F23="","",F23)</f>
        <v>3</v>
      </c>
      <c r="E24" s="114"/>
      <c r="F24" s="111"/>
      <c r="G24" s="111"/>
      <c r="H24" s="111"/>
      <c r="I24" s="112">
        <v>14</v>
      </c>
      <c r="J24" s="112">
        <v>0</v>
      </c>
      <c r="K24" s="117"/>
      <c r="L24" s="112"/>
      <c r="M24" s="112"/>
      <c r="N24" s="113"/>
      <c r="O24" s="263">
        <f>IF(SUM(C24:N24)=0,"",IF($C24&gt;$D24,1,0)+IF($F24&gt;$G24,1,0)+IF($I24&gt;$J24,1,0)+IF($L24&gt;$M24,1,0)+$E24+$H24+$K24+$N24)</f>
        <v>1</v>
      </c>
      <c r="P24" s="263"/>
      <c r="Q24" s="261">
        <f>IF(SUM(C24:N24)=0,"",IF(C24="",0,1)+IF(F24="",0,1)+IF(I24="",0,1)+IF(L24="",0,1))</f>
        <v>2</v>
      </c>
      <c r="R24" s="261"/>
      <c r="S24" s="115">
        <f t="shared" si="2"/>
        <v>17</v>
      </c>
      <c r="T24" s="115">
        <f t="shared" si="2"/>
        <v>3</v>
      </c>
      <c r="U24" s="262">
        <f>O24</f>
        <v>1</v>
      </c>
      <c r="V24" s="262"/>
      <c r="W24" s="262">
        <f>IF(Q24="","",(S24-T24))</f>
        <v>14</v>
      </c>
      <c r="X24" s="262"/>
      <c r="Y24" s="262">
        <f>IF(Q24="","",S24)</f>
        <v>17</v>
      </c>
      <c r="Z24" s="262"/>
      <c r="AA24" s="65">
        <f>IF(SUM(C24:N24)=0,0,U24*1000000+W24*1000+Y24)</f>
        <v>1014017</v>
      </c>
      <c r="AB24" s="178">
        <f>IF(AA24=0,"",IF(LARGE($AA$23:$AA$25,1)=AA24,1,IF(LARGE($AA$23:$AA$25,2)=AA24,2,IF(LARGE($AA$23:$AA$25,3)=AA24,3,IF(LARGE($AA$23:$AA$25,4)=AA24,4,-1)))))</f>
        <v>2</v>
      </c>
      <c r="AC24" s="178"/>
      <c r="AD24"/>
      <c r="AE24"/>
    </row>
    <row r="25" spans="1:31" ht="30" customHeight="1">
      <c r="A25" s="68">
        <f>VLOOKUP("C3",'zoznam hracov_list of players'!A$32:F$44,2,0)</f>
        <v>311</v>
      </c>
      <c r="B25" s="78" t="str">
        <f>VLOOKUP("C3",'zoznam hracov_list of players'!A$32:F$44,6,0)</f>
        <v>Abramov Daniel HUN</v>
      </c>
      <c r="C25" s="114">
        <f>IF(J23="","",J23)</f>
        <v>1</v>
      </c>
      <c r="D25" s="114">
        <f>IF(I23="","",I23)</f>
        <v>9</v>
      </c>
      <c r="E25" s="114"/>
      <c r="F25" s="114">
        <f>IF(J24="","",J24)</f>
        <v>0</v>
      </c>
      <c r="G25" s="114">
        <f>IF(I24="","",I24)</f>
        <v>14</v>
      </c>
      <c r="H25" s="114"/>
      <c r="I25" s="111"/>
      <c r="J25" s="111"/>
      <c r="K25" s="111"/>
      <c r="L25" s="112"/>
      <c r="M25" s="112"/>
      <c r="N25" s="113"/>
      <c r="O25" s="263">
        <f>IF(SUM(C25:N25)=0,"",IF($C25&gt;$D25,1,0)+IF($F25&gt;$G25,1,0)+IF($I25&gt;$J25,1,0)+IF($L25&gt;$M25,1,0)+$E25+$H25+$K25+$N25)</f>
        <v>0</v>
      </c>
      <c r="P25" s="263"/>
      <c r="Q25" s="261">
        <f>IF(SUM(C25:N25)=0,"",IF(C25="",0,1)+IF(F25="",0,1)+IF(I25="",0,1)+IF(L25="",0,1))</f>
        <v>2</v>
      </c>
      <c r="R25" s="261"/>
      <c r="S25" s="115">
        <f t="shared" si="2"/>
        <v>1</v>
      </c>
      <c r="T25" s="115">
        <f t="shared" si="2"/>
        <v>23</v>
      </c>
      <c r="U25" s="262">
        <f>O25</f>
        <v>0</v>
      </c>
      <c r="V25" s="262"/>
      <c r="W25" s="262">
        <f>IF(Q25="","",(S25-T25))</f>
        <v>-22</v>
      </c>
      <c r="X25" s="262"/>
      <c r="Y25" s="262">
        <f>IF(Q25="","",S25)</f>
        <v>1</v>
      </c>
      <c r="Z25" s="262"/>
      <c r="AA25" s="65">
        <f>IF(SUM(C25:N25)=0,0,U25*1000000+W25*1000+Y25)</f>
        <v>-21999</v>
      </c>
      <c r="AB25" s="193">
        <f>IF(AA25=0,"",IF(LARGE($AA$23:$AA$25,1)=AA25,1,IF(LARGE($AA$23:$AA$25,2)=AA25,2,IF(LARGE($AA$23:$AA$25,3)=AA25,3,IF(LARGE($AA$23:$AA$25,4)=AA25,4,-1)))))</f>
        <v>3</v>
      </c>
      <c r="AC25" s="193"/>
      <c r="AD25"/>
      <c r="AE25"/>
    </row>
    <row r="26" spans="1:32" ht="15.7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57"/>
      <c r="AE26" s="57"/>
      <c r="AF26" s="57"/>
    </row>
    <row r="27" spans="1:31" ht="15" customHeight="1">
      <c r="A27" s="184" t="s">
        <v>185</v>
      </c>
      <c r="B27" s="184"/>
      <c r="C27" s="185">
        <f>A29</f>
        <v>303</v>
      </c>
      <c r="D27" s="185"/>
      <c r="E27" s="69"/>
      <c r="F27" s="185">
        <f>A30</f>
        <v>313</v>
      </c>
      <c r="G27" s="185"/>
      <c r="H27" s="69"/>
      <c r="I27" s="185">
        <f>A31</f>
        <v>310</v>
      </c>
      <c r="J27" s="185"/>
      <c r="K27" s="69"/>
      <c r="L27" s="185">
        <f>A32</f>
        <v>305</v>
      </c>
      <c r="M27" s="185"/>
      <c r="N27" s="70"/>
      <c r="O27" s="177" t="s">
        <v>44</v>
      </c>
      <c r="P27" s="177"/>
      <c r="Q27" s="177" t="s">
        <v>45</v>
      </c>
      <c r="R27" s="177"/>
      <c r="S27" s="177" t="s">
        <v>46</v>
      </c>
      <c r="T27" s="177"/>
      <c r="U27" s="177" t="s">
        <v>113</v>
      </c>
      <c r="V27" s="177"/>
      <c r="W27" s="177" t="s">
        <v>114</v>
      </c>
      <c r="X27" s="177"/>
      <c r="Y27" s="177" t="s">
        <v>115</v>
      </c>
      <c r="Z27" s="177"/>
      <c r="AA27" s="71"/>
      <c r="AB27" s="186" t="s">
        <v>47</v>
      </c>
      <c r="AC27" s="186"/>
      <c r="AD27"/>
      <c r="AE27"/>
    </row>
    <row r="28" spans="1:29" s="1" customFormat="1" ht="57.75" customHeight="1">
      <c r="A28" s="184"/>
      <c r="B28" s="184"/>
      <c r="C28" s="185" t="str">
        <f>B29</f>
        <v>Klohna Boris SVK</v>
      </c>
      <c r="D28" s="185"/>
      <c r="E28" s="69" t="s">
        <v>3</v>
      </c>
      <c r="F28" s="185" t="str">
        <f>B30</f>
        <v>Maddison Lee  GBR</v>
      </c>
      <c r="G28" s="185"/>
      <c r="H28" s="69" t="s">
        <v>3</v>
      </c>
      <c r="I28" s="321" t="str">
        <f>B31</f>
        <v>Shcherbyna Viktoriia UKR</v>
      </c>
      <c r="J28" s="321"/>
      <c r="K28" s="69" t="s">
        <v>3</v>
      </c>
      <c r="L28" s="185" t="str">
        <f>B32</f>
        <v>Bednarek Zbigniew POL</v>
      </c>
      <c r="M28" s="185"/>
      <c r="N28" s="72" t="s">
        <v>3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71"/>
      <c r="AB28" s="186"/>
      <c r="AC28" s="186"/>
    </row>
    <row r="29" spans="1:31" ht="30" customHeight="1">
      <c r="A29" s="68">
        <f>VLOOKUP("D1",'zoznam hracov_list of players'!A$32:F$44,2,0)</f>
        <v>303</v>
      </c>
      <c r="B29" s="78" t="str">
        <f>VLOOKUP("D1",'zoznam hracov_list of players'!A$32:F$44,6,0)</f>
        <v>Klohna Boris SVK</v>
      </c>
      <c r="C29" s="111"/>
      <c r="D29" s="111"/>
      <c r="E29" s="111"/>
      <c r="F29" s="112">
        <v>3</v>
      </c>
      <c r="G29" s="112">
        <v>6</v>
      </c>
      <c r="H29" s="112"/>
      <c r="I29" s="337"/>
      <c r="J29" s="337"/>
      <c r="K29" s="112"/>
      <c r="L29" s="112">
        <v>3</v>
      </c>
      <c r="M29" s="112">
        <v>5</v>
      </c>
      <c r="N29" s="113"/>
      <c r="O29" s="263">
        <f>IF(SUM(C29:N29)=0,"",IF($C29&gt;$D29,1,0)+IF($F29&gt;$G29,1,0)+IF($I29&gt;$J29,1,0)+IF($L29&gt;$M29,1,0)+$E29+$H29+$K29+$N29)</f>
        <v>0</v>
      </c>
      <c r="P29" s="263"/>
      <c r="Q29" s="261">
        <f>IF(SUM(C29:N29)=0,"",IF(C29="",0,1)+IF(F29="",0,1)+IF(I29="",0,1)+IF(L29="",0,1))</f>
        <v>2</v>
      </c>
      <c r="R29" s="261"/>
      <c r="S29" s="115">
        <f aca="true" t="shared" si="3" ref="S29:T32">IF(AND(C29="",F29="",I29="",L29=""),"",N(C29)+N(F29)+N(I29)+N(L29))</f>
        <v>6</v>
      </c>
      <c r="T29" s="115">
        <f t="shared" si="3"/>
        <v>11</v>
      </c>
      <c r="U29" s="262">
        <f>O29</f>
        <v>0</v>
      </c>
      <c r="V29" s="262"/>
      <c r="W29" s="262">
        <f>IF(Q29="","",(S29-T29))</f>
        <v>-5</v>
      </c>
      <c r="X29" s="262"/>
      <c r="Y29" s="262">
        <f>IF(Q29="","",S29)</f>
        <v>6</v>
      </c>
      <c r="Z29" s="262"/>
      <c r="AA29" s="65">
        <f>IF(SUM(C29:N29)=0,0,U29*1000000+W29*1000+Y29)</f>
        <v>-4994</v>
      </c>
      <c r="AB29" s="267">
        <f>IF(AA29=0,"",IF(LARGE(AA$29:AA$32,1)=AA29,1,IF(LARGE(AA$29:AA$32,2)=AA29,2,IF(LARGE(AA$29:AA$32,3)=AA29,3,IF(LARGE(AA$29:AA$32,4)=AA29,4,-1)))))</f>
        <v>3</v>
      </c>
      <c r="AC29" s="268"/>
      <c r="AD29"/>
      <c r="AE29"/>
    </row>
    <row r="30" spans="1:31" ht="30" customHeight="1">
      <c r="A30" s="68">
        <f>VLOOKUP("D2",'zoznam hracov_list of players'!A$32:F$44,2,0)</f>
        <v>313</v>
      </c>
      <c r="B30" s="78" t="str">
        <f>VLOOKUP("D2",'zoznam hracov_list of players'!A$32:F$44,6,0)</f>
        <v>Maddison Lee  GBR</v>
      </c>
      <c r="C30" s="114">
        <f>IF(G29="","",G29)</f>
        <v>6</v>
      </c>
      <c r="D30" s="114">
        <f>IF(F29="","",F29)</f>
        <v>3</v>
      </c>
      <c r="E30" s="114"/>
      <c r="F30" s="111"/>
      <c r="G30" s="111"/>
      <c r="H30" s="111"/>
      <c r="I30" s="337"/>
      <c r="J30" s="337"/>
      <c r="K30" s="112"/>
      <c r="L30" s="112">
        <v>9</v>
      </c>
      <c r="M30" s="112">
        <v>1</v>
      </c>
      <c r="N30" s="113"/>
      <c r="O30" s="263">
        <f>IF(SUM(C30:N30)=0,"",IF($C30&gt;$D30,1,0)+IF($F30&gt;$G30,1,0)+IF($I30&gt;$J30,1,0)+IF($L30&gt;$M30,1,0)+$E30+$H30+$K30+$N30)</f>
        <v>2</v>
      </c>
      <c r="P30" s="263"/>
      <c r="Q30" s="261">
        <f>IF(SUM(C30:N30)=0,"",IF(C30="",0,1)+IF(F30="",0,1)+IF(I30="",0,1)+IF(L30="",0,1))</f>
        <v>2</v>
      </c>
      <c r="R30" s="261"/>
      <c r="S30" s="115">
        <f t="shared" si="3"/>
        <v>15</v>
      </c>
      <c r="T30" s="115">
        <f t="shared" si="3"/>
        <v>4</v>
      </c>
      <c r="U30" s="262">
        <f>O30</f>
        <v>2</v>
      </c>
      <c r="V30" s="262"/>
      <c r="W30" s="262">
        <f>IF(Q30="","",(S30-T30))</f>
        <v>11</v>
      </c>
      <c r="X30" s="262"/>
      <c r="Y30" s="262">
        <f>IF(Q30="","",S30)</f>
        <v>15</v>
      </c>
      <c r="Z30" s="262"/>
      <c r="AA30" s="65">
        <f>IF(SUM(C30:N30)=0,0,U30*1000000+W30*1000+Y30)</f>
        <v>2011015</v>
      </c>
      <c r="AB30" s="264">
        <f>IF(AA30=0,"",IF(LARGE(AA$29:AA$32,1)=AA30,1,IF(LARGE(AA$29:AA$32,2)=AA30,2,IF(LARGE(AA$29:AA$32,3)=AA30,3,IF(LARGE(AA$29:AA$32,4)=AA30,4,-1)))))</f>
        <v>1</v>
      </c>
      <c r="AC30" s="265"/>
      <c r="AD30"/>
      <c r="AE30"/>
    </row>
    <row r="31" spans="1:31" ht="30" customHeight="1">
      <c r="A31" s="68">
        <f>VLOOKUP("D3",'zoznam hracov_list of players'!A$32:F$44,2,0)</f>
        <v>310</v>
      </c>
      <c r="B31" s="78" t="str">
        <f>VLOOKUP("D3",'zoznam hracov_list of players'!A$32:F$44,6,0)</f>
        <v>Shcherbyna Viktoriia UKR</v>
      </c>
      <c r="C31" s="326">
        <v>6</v>
      </c>
      <c r="D31" s="326">
        <v>7</v>
      </c>
      <c r="E31" s="326"/>
      <c r="F31" s="326">
        <v>3</v>
      </c>
      <c r="G31" s="326">
        <v>8</v>
      </c>
      <c r="H31" s="326"/>
      <c r="I31" s="338"/>
      <c r="J31" s="338"/>
      <c r="K31" s="327"/>
      <c r="L31" s="328">
        <v>3</v>
      </c>
      <c r="M31" s="328">
        <v>4</v>
      </c>
      <c r="N31" s="329"/>
      <c r="O31" s="330">
        <f>IF(SUM(C31:N31)=0,"",IF($C31&gt;$D31,1,0)+IF($F31&gt;$G31,1,0)+IF($I31&gt;$J31,1,0)+IF($L31&gt;$M31,1,0)+$E31+$H31+$K31+$N31)</f>
        <v>0</v>
      </c>
      <c r="P31" s="330"/>
      <c r="Q31" s="331">
        <f>IF(SUM(C31:N31)=0,"",IF(C31="",0,1)+IF(F31="",0,1)+IF(I31="",0,1)+IF(L31="",0,1))</f>
        <v>3</v>
      </c>
      <c r="R31" s="331"/>
      <c r="S31" s="332">
        <f t="shared" si="3"/>
        <v>12</v>
      </c>
      <c r="T31" s="332">
        <f t="shared" si="3"/>
        <v>19</v>
      </c>
      <c r="U31" s="333">
        <f>O31</f>
        <v>0</v>
      </c>
      <c r="V31" s="333"/>
      <c r="W31" s="333">
        <f>IF(Q31="","",(S31-T31))</f>
        <v>-7</v>
      </c>
      <c r="X31" s="333"/>
      <c r="Y31" s="333">
        <f>IF(Q31="","",S31)</f>
        <v>12</v>
      </c>
      <c r="Z31" s="333"/>
      <c r="AA31" s="334">
        <f>IF(SUM(C31:N31)=0,0,U31*1000000+W31*1000+Y31)</f>
        <v>-6988</v>
      </c>
      <c r="AB31" s="335">
        <f>IF(AA31=0,"",IF(LARGE(AA$29:AA$32,1)=AA31,1,IF(LARGE(AA$29:AA$32,2)=AA31,2,IF(LARGE(AA$29:AA$32,3)=AA31,3,IF(LARGE(AA$29:AA$32,4)=AA31,4,-1)))))</f>
        <v>4</v>
      </c>
      <c r="AC31" s="336"/>
      <c r="AD31"/>
      <c r="AE31"/>
    </row>
    <row r="32" spans="1:31" ht="30" customHeight="1">
      <c r="A32" s="68">
        <f>VLOOKUP("D4",'zoznam hracov_list of players'!A$32:F$44,2,0)</f>
        <v>305</v>
      </c>
      <c r="B32" s="78" t="str">
        <f>VLOOKUP("D4",'zoznam hracov_list of players'!A$32:F$44,6,0)</f>
        <v>Bednarek Zbigniew POL</v>
      </c>
      <c r="C32" s="114">
        <f>IF(M29="","",M29)</f>
        <v>5</v>
      </c>
      <c r="D32" s="114">
        <f>IF(L29="","",L29)</f>
        <v>3</v>
      </c>
      <c r="E32" s="114"/>
      <c r="F32" s="114">
        <f>IF(M30="","",M30)</f>
        <v>1</v>
      </c>
      <c r="G32" s="114">
        <f>IF(L30="","",L30)</f>
        <v>9</v>
      </c>
      <c r="H32" s="114"/>
      <c r="I32" s="339"/>
      <c r="J32" s="339"/>
      <c r="K32" s="111"/>
      <c r="L32" s="318"/>
      <c r="M32" s="318"/>
      <c r="N32" s="116"/>
      <c r="O32" s="263">
        <f>IF(SUM(C32:N32)=0,"",IF($C32&gt;$D32,1,0)+IF($F32&gt;$G32,1,0)+IF($I32&gt;$J32,1,0)+IF($L32&gt;$M32,1,0)+$E32+$H32+$K32+$N32)</f>
        <v>1</v>
      </c>
      <c r="P32" s="263"/>
      <c r="Q32" s="261">
        <f>IF(SUM(C32:N32)=0,"",IF(C32="",0,1)+IF(F32="",0,1)+IF(I32="",0,1)+IF(L32="",0,1))</f>
        <v>2</v>
      </c>
      <c r="R32" s="261"/>
      <c r="S32" s="115">
        <f t="shared" si="3"/>
        <v>6</v>
      </c>
      <c r="T32" s="115">
        <f t="shared" si="3"/>
        <v>12</v>
      </c>
      <c r="U32" s="262">
        <f>O32</f>
        <v>1</v>
      </c>
      <c r="V32" s="262"/>
      <c r="W32" s="262">
        <f>IF(Q32="","",(S32-T32))</f>
        <v>-6</v>
      </c>
      <c r="X32" s="262"/>
      <c r="Y32" s="262">
        <f>IF(Q32="","",S32)</f>
        <v>6</v>
      </c>
      <c r="Z32" s="262"/>
      <c r="AA32" s="65">
        <f>IF(SUM(C32:N32)=0,0,U32*1000000+W32*1000+Y32)</f>
        <v>994006</v>
      </c>
      <c r="AB32" s="264">
        <f>IF(AA32=0,"",IF(LARGE(AA$29:AA$32,1)=AA32,1,IF(LARGE(AA$29:AA$32,2)=AA32,2,IF(LARGE(AA$29:AA$32,3)=AA32,3,IF(LARGE(AA$29:AA$32,4)=AA32,4,-1)))))</f>
        <v>2</v>
      </c>
      <c r="AC32" s="265"/>
      <c r="AD32"/>
      <c r="AE32"/>
    </row>
    <row r="33" spans="1:32" ht="20.25" customHeight="1">
      <c r="A33" s="194" t="s">
        <v>116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57"/>
      <c r="AE33" s="57"/>
      <c r="AF33" s="57"/>
    </row>
  </sheetData>
  <sheetProtection/>
  <mergeCells count="155">
    <mergeCell ref="A1:E1"/>
    <mergeCell ref="F1:AC1"/>
    <mergeCell ref="A2:E2"/>
    <mergeCell ref="F2:AC2"/>
    <mergeCell ref="A3:E3"/>
    <mergeCell ref="F3:AC3"/>
    <mergeCell ref="A4:E4"/>
    <mergeCell ref="F4:AC4"/>
    <mergeCell ref="A5:E5"/>
    <mergeCell ref="F5:AC5"/>
    <mergeCell ref="A6:E6"/>
    <mergeCell ref="F6:AC6"/>
    <mergeCell ref="A7:E7"/>
    <mergeCell ref="F7:AC7"/>
    <mergeCell ref="A9:B10"/>
    <mergeCell ref="C9:D9"/>
    <mergeCell ref="F9:G9"/>
    <mergeCell ref="I9:J9"/>
    <mergeCell ref="L9:M10"/>
    <mergeCell ref="O9:P10"/>
    <mergeCell ref="Q9:R10"/>
    <mergeCell ref="S9:T10"/>
    <mergeCell ref="U9:V10"/>
    <mergeCell ref="W9:X10"/>
    <mergeCell ref="Y9:Z10"/>
    <mergeCell ref="AB9:AC10"/>
    <mergeCell ref="C10:D10"/>
    <mergeCell ref="F10:G10"/>
    <mergeCell ref="I10:J10"/>
    <mergeCell ref="O11:P11"/>
    <mergeCell ref="Q11:R11"/>
    <mergeCell ref="U11:V11"/>
    <mergeCell ref="W11:X11"/>
    <mergeCell ref="Y11:Z11"/>
    <mergeCell ref="AB11:AC11"/>
    <mergeCell ref="O12:P12"/>
    <mergeCell ref="Q12:R12"/>
    <mergeCell ref="U12:V12"/>
    <mergeCell ref="W12:X12"/>
    <mergeCell ref="Y12:Z12"/>
    <mergeCell ref="AB12:AC12"/>
    <mergeCell ref="O13:P13"/>
    <mergeCell ref="Q13:R13"/>
    <mergeCell ref="U13:V13"/>
    <mergeCell ref="W13:X13"/>
    <mergeCell ref="Y13:Z13"/>
    <mergeCell ref="AB13:AC13"/>
    <mergeCell ref="A15:B16"/>
    <mergeCell ref="C15:D15"/>
    <mergeCell ref="F15:G15"/>
    <mergeCell ref="I15:J15"/>
    <mergeCell ref="L15:M16"/>
    <mergeCell ref="O15:P16"/>
    <mergeCell ref="C16:D16"/>
    <mergeCell ref="F16:G16"/>
    <mergeCell ref="I16:J16"/>
    <mergeCell ref="Q15:R16"/>
    <mergeCell ref="S15:T16"/>
    <mergeCell ref="U15:V16"/>
    <mergeCell ref="W15:X16"/>
    <mergeCell ref="Y15:Z16"/>
    <mergeCell ref="AB15:AC16"/>
    <mergeCell ref="O17:P17"/>
    <mergeCell ref="Q17:R17"/>
    <mergeCell ref="U17:V17"/>
    <mergeCell ref="W17:X17"/>
    <mergeCell ref="Y17:Z17"/>
    <mergeCell ref="AB17:AC17"/>
    <mergeCell ref="O18:P18"/>
    <mergeCell ref="Q18:R18"/>
    <mergeCell ref="U18:V18"/>
    <mergeCell ref="W18:X18"/>
    <mergeCell ref="Y18:Z18"/>
    <mergeCell ref="AB18:AC18"/>
    <mergeCell ref="O19:P19"/>
    <mergeCell ref="Q19:R19"/>
    <mergeCell ref="U19:V19"/>
    <mergeCell ref="W19:X19"/>
    <mergeCell ref="Y19:Z19"/>
    <mergeCell ref="AB19:AC19"/>
    <mergeCell ref="A21:B22"/>
    <mergeCell ref="C21:D21"/>
    <mergeCell ref="F21:G21"/>
    <mergeCell ref="I21:J21"/>
    <mergeCell ref="L21:M22"/>
    <mergeCell ref="O21:P22"/>
    <mergeCell ref="C22:D22"/>
    <mergeCell ref="F22:G22"/>
    <mergeCell ref="I22:J22"/>
    <mergeCell ref="Q21:R22"/>
    <mergeCell ref="S21:T22"/>
    <mergeCell ref="U21:V22"/>
    <mergeCell ref="W21:X22"/>
    <mergeCell ref="Y21:Z22"/>
    <mergeCell ref="AB21:AC22"/>
    <mergeCell ref="O23:P23"/>
    <mergeCell ref="Q23:R23"/>
    <mergeCell ref="U23:V23"/>
    <mergeCell ref="W23:X23"/>
    <mergeCell ref="Y23:Z23"/>
    <mergeCell ref="AB23:AC23"/>
    <mergeCell ref="O24:P24"/>
    <mergeCell ref="Q24:R24"/>
    <mergeCell ref="U24:V24"/>
    <mergeCell ref="W24:X24"/>
    <mergeCell ref="Y24:Z24"/>
    <mergeCell ref="AB24:AC24"/>
    <mergeCell ref="O25:P25"/>
    <mergeCell ref="Q25:R25"/>
    <mergeCell ref="U25:V25"/>
    <mergeCell ref="W25:X25"/>
    <mergeCell ref="Y25:Z25"/>
    <mergeCell ref="AB25:AC25"/>
    <mergeCell ref="A26:AC26"/>
    <mergeCell ref="A27:B28"/>
    <mergeCell ref="C27:D27"/>
    <mergeCell ref="F27:G27"/>
    <mergeCell ref="I27:J27"/>
    <mergeCell ref="L27:M27"/>
    <mergeCell ref="O27:P28"/>
    <mergeCell ref="Q27:R28"/>
    <mergeCell ref="S27:T28"/>
    <mergeCell ref="U27:V28"/>
    <mergeCell ref="W27:X28"/>
    <mergeCell ref="Y27:Z28"/>
    <mergeCell ref="AB27:AC28"/>
    <mergeCell ref="C28:D28"/>
    <mergeCell ref="F28:G28"/>
    <mergeCell ref="I28:J28"/>
    <mergeCell ref="L28:M28"/>
    <mergeCell ref="O29:P29"/>
    <mergeCell ref="Q29:R29"/>
    <mergeCell ref="U29:V29"/>
    <mergeCell ref="W29:X29"/>
    <mergeCell ref="Y29:Z29"/>
    <mergeCell ref="AB29:AC29"/>
    <mergeCell ref="O30:P30"/>
    <mergeCell ref="Q30:R30"/>
    <mergeCell ref="U30:V30"/>
    <mergeCell ref="W30:X30"/>
    <mergeCell ref="Y30:Z30"/>
    <mergeCell ref="AB30:AC30"/>
    <mergeCell ref="O31:P31"/>
    <mergeCell ref="Q31:R31"/>
    <mergeCell ref="U31:V31"/>
    <mergeCell ref="W31:X31"/>
    <mergeCell ref="Y31:Z31"/>
    <mergeCell ref="AB31:AC31"/>
    <mergeCell ref="A33:AC33"/>
    <mergeCell ref="O32:P32"/>
    <mergeCell ref="Q32:R32"/>
    <mergeCell ref="U32:V32"/>
    <mergeCell ref="W32:X32"/>
    <mergeCell ref="Y32:Z32"/>
    <mergeCell ref="AB32:AC32"/>
  </mergeCells>
  <printOptions/>
  <pageMargins left="0.35433070866141736" right="0.3937007874015748" top="0.3937007874015748" bottom="0.2362204724409449" header="0.31496062992125984" footer="0.1968503937007874"/>
  <pageSetup fitToHeight="0" fitToWidth="1" horizontalDpi="600" verticalDpi="600" orientation="landscape" paperSize="9" r:id="rId1"/>
  <rowBreaks count="1" manualBreakCount="1">
    <brk id="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4">
      <selection activeCell="V89" sqref="V89"/>
    </sheetView>
  </sheetViews>
  <sheetFormatPr defaultColWidth="9.140625" defaultRowHeight="3.75" customHeight="1"/>
  <cols>
    <col min="1" max="1" width="1.7109375" style="151" customWidth="1"/>
    <col min="2" max="7" width="1.7109375" style="14" customWidth="1"/>
    <col min="8" max="8" width="4.8515625" style="14" customWidth="1"/>
    <col min="9" max="13" width="1.7109375" style="14" customWidth="1"/>
    <col min="14" max="14" width="2.57421875" style="14" customWidth="1"/>
    <col min="15" max="17" width="1.7109375" style="14" customWidth="1"/>
    <col min="18" max="18" width="3.8515625" style="14" customWidth="1"/>
    <col min="19" max="20" width="1.7109375" style="14" customWidth="1"/>
    <col min="21" max="21" width="2.8515625" style="151" customWidth="1"/>
    <col min="22" max="24" width="1.7109375" style="14" customWidth="1"/>
    <col min="25" max="25" width="10.57421875" style="14" customWidth="1"/>
    <col min="26" max="38" width="1.7109375" style="14" customWidth="1"/>
    <col min="39" max="39" width="1.7109375" style="151" customWidth="1"/>
    <col min="40" max="40" width="9.7109375" style="14" customWidth="1"/>
    <col min="41" max="159" width="1.7109375" style="14" customWidth="1"/>
    <col min="160" max="16384" width="9.140625" style="14" customWidth="1"/>
  </cols>
  <sheetData>
    <row r="1" spans="8:86" ht="3.75" customHeight="1"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55"/>
      <c r="V1" s="47"/>
      <c r="W1" s="47"/>
      <c r="X1" s="47"/>
      <c r="Y1" s="47"/>
      <c r="Z1" s="47"/>
      <c r="AA1" s="47"/>
      <c r="AB1" s="47"/>
      <c r="AC1" s="47"/>
      <c r="AD1" s="51"/>
      <c r="AE1" s="47"/>
      <c r="AF1" s="47"/>
      <c r="AG1" s="47"/>
      <c r="AH1" s="47"/>
      <c r="AI1" s="47"/>
      <c r="AJ1" s="47"/>
      <c r="AK1" s="47"/>
      <c r="AL1" s="47"/>
      <c r="AM1" s="155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</row>
    <row r="2" spans="8:86" ht="3.75" customHeight="1"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5"/>
      <c r="V2" s="47"/>
      <c r="W2" s="47"/>
      <c r="X2" s="47"/>
      <c r="Y2" s="47"/>
      <c r="Z2" s="47"/>
      <c r="AA2" s="47"/>
      <c r="AB2" s="47"/>
      <c r="AC2" s="47"/>
      <c r="AD2" s="51"/>
      <c r="AE2" s="47"/>
      <c r="AF2" s="47"/>
      <c r="AG2" s="47"/>
      <c r="AH2" s="47"/>
      <c r="AI2" s="47"/>
      <c r="AJ2" s="47"/>
      <c r="AK2" s="47"/>
      <c r="AL2" s="47"/>
      <c r="AM2" s="15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</row>
    <row r="3" spans="2:86" ht="3.75" customHeight="1">
      <c r="B3" s="195" t="s">
        <v>39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 t="s">
        <v>179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</row>
    <row r="4" spans="2:86" ht="3.7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9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</row>
    <row r="5" spans="2:86" ht="3.75" customHeight="1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9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</row>
    <row r="6" spans="2:86" ht="3.7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1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</row>
    <row r="7" spans="8:86" ht="3.75" customHeight="1">
      <c r="H7" s="47"/>
      <c r="I7" s="47"/>
      <c r="J7" s="47"/>
      <c r="K7" s="47"/>
      <c r="L7" s="47"/>
      <c r="M7" s="47"/>
      <c r="N7" s="47"/>
      <c r="O7" s="47"/>
      <c r="P7" s="47"/>
      <c r="Q7" s="22"/>
      <c r="R7" s="22"/>
      <c r="S7" s="22"/>
      <c r="T7" s="22"/>
      <c r="U7" s="156"/>
      <c r="V7" s="22"/>
      <c r="W7" s="22"/>
      <c r="X7" s="22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163"/>
      <c r="AN7" s="50"/>
      <c r="AO7" s="50"/>
      <c r="AP7" s="50"/>
      <c r="AQ7" s="50"/>
      <c r="AR7" s="50"/>
      <c r="AS7" s="50"/>
      <c r="AT7" s="50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26:101" ht="3.75" customHeight="1"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BM8" s="47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22"/>
      <c r="CH8" s="22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15"/>
      <c r="CT8" s="15"/>
      <c r="CU8" s="15"/>
      <c r="CV8" s="15"/>
      <c r="CW8" s="15"/>
    </row>
    <row r="9" spans="7:101" ht="3.75" customHeight="1"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N9" s="202" t="s">
        <v>182</v>
      </c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17"/>
      <c r="BA9" s="17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22"/>
      <c r="CH9" s="22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15"/>
      <c r="CT9" s="15"/>
      <c r="CU9" s="15"/>
      <c r="CV9" s="15"/>
      <c r="CW9" s="15"/>
    </row>
    <row r="10" spans="7:101" ht="3.75" customHeight="1"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17"/>
      <c r="BA10" s="17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22"/>
      <c r="CH10" s="22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15"/>
      <c r="CT10" s="15"/>
      <c r="CU10" s="15"/>
      <c r="CV10" s="15"/>
      <c r="CW10" s="15"/>
    </row>
    <row r="11" spans="7:101" ht="3.75" customHeight="1"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7"/>
      <c r="BA11" s="17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22"/>
      <c r="CH11" s="22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15"/>
      <c r="CT11" s="15"/>
      <c r="CU11" s="15"/>
      <c r="CV11" s="15"/>
      <c r="CW11" s="15"/>
    </row>
    <row r="12" spans="7:101" ht="3.75" customHeight="1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7"/>
      <c r="BA12" s="17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15"/>
      <c r="CT12" s="15"/>
      <c r="CU12" s="15"/>
      <c r="CV12" s="15"/>
      <c r="CW12" s="15"/>
    </row>
    <row r="13" spans="7:101" ht="3.75" customHeight="1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V13" s="17"/>
      <c r="W13" s="17"/>
      <c r="X13" s="17"/>
      <c r="Y13" s="17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17"/>
      <c r="BA13" s="17"/>
      <c r="BB13" s="31"/>
      <c r="BC13" s="30"/>
      <c r="BD13" s="16"/>
      <c r="BE13" s="16"/>
      <c r="BF13" s="16"/>
      <c r="BG13" s="16"/>
      <c r="BH13" s="16"/>
      <c r="BI13" s="16"/>
      <c r="BJ13" s="16"/>
      <c r="BK13" s="16"/>
      <c r="BL13" s="17"/>
      <c r="BM13" s="17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15"/>
      <c r="CT13" s="15"/>
      <c r="CU13" s="15"/>
      <c r="CV13" s="15"/>
      <c r="CW13" s="15"/>
    </row>
    <row r="14" spans="7:101" ht="3.75" customHeight="1"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V14" s="17"/>
      <c r="W14" s="17"/>
      <c r="X14" s="17"/>
      <c r="Y14" s="17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7"/>
      <c r="BA14" s="17"/>
      <c r="BB14" s="203" t="s">
        <v>11</v>
      </c>
      <c r="BC14" s="203"/>
      <c r="BD14" s="204" t="str">
        <f>IF(ISNUMBER(AX27),IF(AX27+AZ29&gt;AX51+AZ50,AO27,AO51),"")</f>
        <v>Berry Matt GBR</v>
      </c>
      <c r="BE14" s="204"/>
      <c r="BF14" s="204"/>
      <c r="BG14" s="204"/>
      <c r="BH14" s="204"/>
      <c r="BI14" s="204"/>
      <c r="BJ14" s="204"/>
      <c r="BK14" s="204"/>
      <c r="BL14" s="204"/>
      <c r="BM14" s="204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15"/>
      <c r="CT14" s="15"/>
      <c r="CU14" s="15"/>
      <c r="CV14" s="15"/>
      <c r="CW14" s="15"/>
    </row>
    <row r="15" spans="7:101" ht="3.75" customHeight="1"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V15" s="17"/>
      <c r="W15" s="17"/>
      <c r="X15" s="17"/>
      <c r="Y15" s="17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17"/>
      <c r="BA15" s="17"/>
      <c r="BB15" s="203"/>
      <c r="BC15" s="203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15"/>
      <c r="CT15" s="15"/>
      <c r="CU15" s="15"/>
      <c r="CV15" s="15"/>
      <c r="CW15" s="15"/>
    </row>
    <row r="16" spans="7:101" ht="3.75" customHeight="1"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17"/>
      <c r="W16" s="17"/>
      <c r="X16" s="17"/>
      <c r="Y16" s="17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7"/>
      <c r="BA16" s="17"/>
      <c r="BB16" s="203"/>
      <c r="BC16" s="203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15"/>
      <c r="CT16" s="15"/>
      <c r="CU16" s="15"/>
      <c r="CV16" s="15"/>
      <c r="CW16" s="15"/>
    </row>
    <row r="17" spans="7:101" ht="3.75" customHeight="1"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17"/>
      <c r="W17" s="17"/>
      <c r="X17" s="17"/>
      <c r="Y17" s="17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17"/>
      <c r="BA17" s="17"/>
      <c r="BB17" s="203"/>
      <c r="BC17" s="203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15"/>
      <c r="CT17" s="15"/>
      <c r="CU17" s="15"/>
      <c r="CV17" s="15"/>
      <c r="CW17" s="15"/>
    </row>
    <row r="18" spans="1:101" ht="3.75" customHeight="1">
      <c r="A18" s="152" t="str">
        <f>B18&amp;" "&amp;I18</f>
        <v>1. A Peška Adam CZE</v>
      </c>
      <c r="B18" s="195" t="s">
        <v>21</v>
      </c>
      <c r="C18" s="195"/>
      <c r="D18" s="195"/>
      <c r="E18" s="195"/>
      <c r="F18" s="195"/>
      <c r="G18" s="195"/>
      <c r="H18" s="195"/>
      <c r="I18" s="273" t="str">
        <f>'BC3'!B11</f>
        <v>Peška Adam CZE</v>
      </c>
      <c r="J18" s="273"/>
      <c r="K18" s="273"/>
      <c r="L18" s="273"/>
      <c r="M18" s="273"/>
      <c r="N18" s="273"/>
      <c r="O18" s="273"/>
      <c r="P18" s="273"/>
      <c r="Q18" s="273"/>
      <c r="R18" s="274"/>
      <c r="S18" s="344">
        <v>3</v>
      </c>
      <c r="T18" s="345"/>
      <c r="U18" s="155"/>
      <c r="V18" s="35"/>
      <c r="W18" s="35"/>
      <c r="X18" s="16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17"/>
      <c r="BA18" s="17"/>
      <c r="BB18" s="18"/>
      <c r="BC18" s="30"/>
      <c r="BD18" s="31"/>
      <c r="BE18" s="31"/>
      <c r="BF18" s="31"/>
      <c r="BG18" s="31"/>
      <c r="BH18" s="31"/>
      <c r="BI18" s="31"/>
      <c r="BJ18" s="31"/>
      <c r="BK18" s="31"/>
      <c r="BL18" s="17"/>
      <c r="BM18" s="17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15"/>
      <c r="CT18" s="15"/>
      <c r="CU18" s="15"/>
      <c r="CV18" s="15"/>
      <c r="CW18" s="15"/>
    </row>
    <row r="19" spans="1:101" ht="3.75" customHeight="1">
      <c r="A19" s="152"/>
      <c r="B19" s="195"/>
      <c r="C19" s="195"/>
      <c r="D19" s="195"/>
      <c r="E19" s="195"/>
      <c r="F19" s="195"/>
      <c r="G19" s="195"/>
      <c r="H19" s="195"/>
      <c r="I19" s="275"/>
      <c r="J19" s="275"/>
      <c r="K19" s="275"/>
      <c r="L19" s="275"/>
      <c r="M19" s="275"/>
      <c r="N19" s="275"/>
      <c r="O19" s="275"/>
      <c r="P19" s="275"/>
      <c r="Q19" s="275"/>
      <c r="R19" s="276"/>
      <c r="S19" s="346"/>
      <c r="T19" s="347"/>
      <c r="U19" s="157" t="str">
        <f>V21&amp;" "&amp;Z21</f>
        <v>winner 1/4 final 1 Peška Adam CZE</v>
      </c>
      <c r="V19" s="35"/>
      <c r="W19" s="35"/>
      <c r="X19" s="16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7"/>
      <c r="BA19" s="17"/>
      <c r="BB19" s="203" t="s">
        <v>12</v>
      </c>
      <c r="BC19" s="203"/>
      <c r="BD19" s="204" t="str">
        <f>IF(ISNUMBER(AX27),IF(AX27+AZ29&gt;AX51+AZ50,AO51,AO27),"")</f>
        <v>Peška Adam CZE</v>
      </c>
      <c r="BE19" s="204"/>
      <c r="BF19" s="204"/>
      <c r="BG19" s="204"/>
      <c r="BH19" s="204"/>
      <c r="BI19" s="204"/>
      <c r="BJ19" s="204"/>
      <c r="BK19" s="204"/>
      <c r="BL19" s="204"/>
      <c r="BM19" s="204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15"/>
      <c r="CT19" s="15"/>
      <c r="CU19" s="15"/>
      <c r="CV19" s="15"/>
      <c r="CW19" s="15"/>
    </row>
    <row r="20" spans="1:101" ht="3.75" customHeight="1">
      <c r="A20" s="152"/>
      <c r="B20" s="195"/>
      <c r="C20" s="195"/>
      <c r="D20" s="195"/>
      <c r="E20" s="195"/>
      <c r="F20" s="195"/>
      <c r="G20" s="195"/>
      <c r="H20" s="195"/>
      <c r="I20" s="275"/>
      <c r="J20" s="275"/>
      <c r="K20" s="275"/>
      <c r="L20" s="275"/>
      <c r="M20" s="275"/>
      <c r="N20" s="275"/>
      <c r="O20" s="275"/>
      <c r="P20" s="275"/>
      <c r="Q20" s="275"/>
      <c r="R20" s="276"/>
      <c r="S20" s="346"/>
      <c r="T20" s="347"/>
      <c r="U20" s="287"/>
      <c r="V20" s="35"/>
      <c r="W20" s="35"/>
      <c r="X20" s="18"/>
      <c r="Y20" s="16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2"/>
      <c r="AL20" s="30"/>
      <c r="AM20" s="155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30"/>
      <c r="BA20" s="17"/>
      <c r="BB20" s="203"/>
      <c r="BC20" s="203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15"/>
      <c r="CT20" s="15"/>
      <c r="CU20" s="15"/>
      <c r="CV20" s="15"/>
      <c r="CW20" s="15"/>
    </row>
    <row r="21" spans="1:101" ht="3.75" customHeight="1">
      <c r="A21" s="152"/>
      <c r="B21" s="195"/>
      <c r="C21" s="195"/>
      <c r="D21" s="195"/>
      <c r="E21" s="195"/>
      <c r="F21" s="195"/>
      <c r="G21" s="195"/>
      <c r="H21" s="195"/>
      <c r="I21" s="277"/>
      <c r="J21" s="277"/>
      <c r="K21" s="277"/>
      <c r="L21" s="277"/>
      <c r="M21" s="277"/>
      <c r="N21" s="277"/>
      <c r="O21" s="277"/>
      <c r="P21" s="277"/>
      <c r="Q21" s="277"/>
      <c r="R21" s="278"/>
      <c r="S21" s="348"/>
      <c r="T21" s="349"/>
      <c r="U21" s="271"/>
      <c r="V21" s="205" t="s">
        <v>102</v>
      </c>
      <c r="W21" s="205"/>
      <c r="X21" s="205"/>
      <c r="Y21" s="205"/>
      <c r="Z21" s="220" t="str">
        <f>IF(ISNUMBER(S18),IF(S18&gt;S24,I18,I24),"")</f>
        <v>Peška Adam CZE</v>
      </c>
      <c r="AA21" s="221"/>
      <c r="AB21" s="221"/>
      <c r="AC21" s="221"/>
      <c r="AD21" s="221"/>
      <c r="AE21" s="221"/>
      <c r="AF21" s="221"/>
      <c r="AG21" s="221"/>
      <c r="AH21" s="221"/>
      <c r="AI21" s="222"/>
      <c r="AJ21" s="207">
        <v>9</v>
      </c>
      <c r="AK21" s="207"/>
      <c r="AL21" s="30"/>
      <c r="AM21" s="155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30"/>
      <c r="BA21" s="17"/>
      <c r="BB21" s="203"/>
      <c r="BC21" s="203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15"/>
      <c r="CT21" s="15"/>
      <c r="CU21" s="15"/>
      <c r="CV21" s="15"/>
      <c r="CW21" s="15"/>
    </row>
    <row r="22" spans="1:101" ht="3.75" customHeight="1">
      <c r="A22" s="153"/>
      <c r="B22" s="15"/>
      <c r="C22" s="15"/>
      <c r="D22" s="15"/>
      <c r="E22" s="35"/>
      <c r="F22" s="35"/>
      <c r="G22" s="18"/>
      <c r="H22" s="1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50"/>
      <c r="T22" s="32"/>
      <c r="U22" s="271"/>
      <c r="V22" s="205"/>
      <c r="W22" s="205"/>
      <c r="X22" s="205"/>
      <c r="Y22" s="205"/>
      <c r="Z22" s="223"/>
      <c r="AA22" s="213"/>
      <c r="AB22" s="213"/>
      <c r="AC22" s="213"/>
      <c r="AD22" s="213"/>
      <c r="AE22" s="213"/>
      <c r="AF22" s="213"/>
      <c r="AG22" s="213"/>
      <c r="AH22" s="213"/>
      <c r="AI22" s="214"/>
      <c r="AJ22" s="207"/>
      <c r="AK22" s="207"/>
      <c r="AL22" s="48"/>
      <c r="AM22" s="155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30"/>
      <c r="BA22" s="17"/>
      <c r="BB22" s="203"/>
      <c r="BC22" s="203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15"/>
      <c r="CT22" s="15"/>
      <c r="CU22" s="15"/>
      <c r="CV22" s="15"/>
      <c r="CW22" s="15"/>
    </row>
    <row r="23" spans="1:101" ht="12" customHeight="1">
      <c r="A23" s="153"/>
      <c r="B23" s="15"/>
      <c r="C23" s="15"/>
      <c r="D23" s="15"/>
      <c r="E23" s="35"/>
      <c r="F23" s="35"/>
      <c r="G23" s="18"/>
      <c r="H23" s="1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350"/>
      <c r="T23" s="32"/>
      <c r="U23" s="271"/>
      <c r="V23" s="205"/>
      <c r="W23" s="205"/>
      <c r="X23" s="205"/>
      <c r="Y23" s="205"/>
      <c r="Z23" s="223"/>
      <c r="AA23" s="213"/>
      <c r="AB23" s="213"/>
      <c r="AC23" s="213"/>
      <c r="AD23" s="213"/>
      <c r="AE23" s="213"/>
      <c r="AF23" s="213"/>
      <c r="AG23" s="213"/>
      <c r="AH23" s="213"/>
      <c r="AI23" s="214"/>
      <c r="AJ23" s="207"/>
      <c r="AK23" s="207"/>
      <c r="AL23" s="208"/>
      <c r="AM23" s="155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30"/>
      <c r="BA23" s="17"/>
      <c r="BB23" s="17"/>
      <c r="BC23" s="30"/>
      <c r="BD23" s="31"/>
      <c r="BE23" s="31"/>
      <c r="BF23" s="31"/>
      <c r="BG23" s="31"/>
      <c r="BH23" s="31"/>
      <c r="BI23" s="31"/>
      <c r="BJ23" s="31"/>
      <c r="BK23" s="31"/>
      <c r="BL23" s="17"/>
      <c r="BM23" s="17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15"/>
      <c r="CT23" s="15"/>
      <c r="CU23" s="15"/>
      <c r="CV23" s="15"/>
      <c r="CW23" s="15"/>
    </row>
    <row r="24" spans="1:101" ht="3.75" customHeight="1">
      <c r="A24" s="152" t="str">
        <f>B24&amp;" "&amp;I24</f>
        <v>2. D Bednarek Zbigniew POL</v>
      </c>
      <c r="B24" s="279" t="s">
        <v>184</v>
      </c>
      <c r="C24" s="280"/>
      <c r="D24" s="280"/>
      <c r="E24" s="280"/>
      <c r="F24" s="280"/>
      <c r="G24" s="280"/>
      <c r="H24" s="281"/>
      <c r="I24" s="273" t="str">
        <f>'BC3'!B32</f>
        <v>Bednarek Zbigniew POL</v>
      </c>
      <c r="J24" s="273"/>
      <c r="K24" s="273"/>
      <c r="L24" s="273"/>
      <c r="M24" s="273"/>
      <c r="N24" s="273"/>
      <c r="O24" s="273"/>
      <c r="P24" s="273"/>
      <c r="Q24" s="273"/>
      <c r="R24" s="274"/>
      <c r="S24" s="344">
        <v>2</v>
      </c>
      <c r="T24" s="345"/>
      <c r="U24" s="271"/>
      <c r="V24" s="205"/>
      <c r="W24" s="205"/>
      <c r="X24" s="205"/>
      <c r="Y24" s="205"/>
      <c r="Z24" s="224"/>
      <c r="AA24" s="225"/>
      <c r="AB24" s="225"/>
      <c r="AC24" s="225"/>
      <c r="AD24" s="225"/>
      <c r="AE24" s="225"/>
      <c r="AF24" s="225"/>
      <c r="AG24" s="225"/>
      <c r="AH24" s="225"/>
      <c r="AI24" s="226"/>
      <c r="AJ24" s="207"/>
      <c r="AK24" s="207"/>
      <c r="AL24" s="208"/>
      <c r="AM24" s="155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30"/>
      <c r="BA24" s="17"/>
      <c r="BB24" s="203" t="s">
        <v>13</v>
      </c>
      <c r="BC24" s="203"/>
      <c r="BD24" s="205" t="str">
        <f>Z79</f>
        <v>Parrish Karl GBR</v>
      </c>
      <c r="BE24" s="205"/>
      <c r="BF24" s="205"/>
      <c r="BG24" s="205"/>
      <c r="BH24" s="205"/>
      <c r="BI24" s="205"/>
      <c r="BJ24" s="205"/>
      <c r="BK24" s="205"/>
      <c r="BL24" s="205"/>
      <c r="BM24" s="205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15"/>
      <c r="CT24" s="15"/>
      <c r="CU24" s="15"/>
      <c r="CV24" s="15"/>
      <c r="CW24" s="15"/>
    </row>
    <row r="25" spans="1:101" ht="3.75" customHeight="1">
      <c r="A25" s="152"/>
      <c r="B25" s="282"/>
      <c r="C25" s="245"/>
      <c r="D25" s="245"/>
      <c r="E25" s="245"/>
      <c r="F25" s="245"/>
      <c r="G25" s="245"/>
      <c r="H25" s="283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346"/>
      <c r="T25" s="347"/>
      <c r="U25" s="272"/>
      <c r="V25" s="35"/>
      <c r="W25" s="35"/>
      <c r="X25" s="18"/>
      <c r="Y25" s="16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3"/>
      <c r="AK25" s="32"/>
      <c r="AL25" s="208"/>
      <c r="AM25" s="155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30"/>
      <c r="BA25" s="17"/>
      <c r="BB25" s="203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15"/>
      <c r="CT25" s="15"/>
      <c r="CU25" s="15"/>
      <c r="CV25" s="15"/>
      <c r="CW25" s="15"/>
    </row>
    <row r="26" spans="1:101" ht="3.75" customHeight="1">
      <c r="A26" s="152"/>
      <c r="B26" s="282"/>
      <c r="C26" s="245"/>
      <c r="D26" s="245"/>
      <c r="E26" s="245"/>
      <c r="F26" s="245"/>
      <c r="G26" s="245"/>
      <c r="H26" s="283"/>
      <c r="I26" s="275"/>
      <c r="J26" s="275"/>
      <c r="K26" s="275"/>
      <c r="L26" s="275"/>
      <c r="M26" s="275"/>
      <c r="N26" s="275"/>
      <c r="O26" s="275"/>
      <c r="P26" s="275"/>
      <c r="Q26" s="275"/>
      <c r="R26" s="276"/>
      <c r="S26" s="346"/>
      <c r="T26" s="347"/>
      <c r="U26" s="158"/>
      <c r="V26" s="35"/>
      <c r="W26" s="35"/>
      <c r="X26" s="16"/>
      <c r="Y26" s="1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3"/>
      <c r="AK26" s="32"/>
      <c r="AL26" s="26"/>
      <c r="AM26" s="155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30"/>
      <c r="BA26" s="17"/>
      <c r="BB26" s="203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15"/>
      <c r="CT26" s="15"/>
      <c r="CU26" s="15"/>
      <c r="CV26" s="15"/>
      <c r="CW26" s="15"/>
    </row>
    <row r="27" spans="1:101" ht="3.75" customHeight="1">
      <c r="A27" s="152"/>
      <c r="B27" s="284"/>
      <c r="C27" s="285"/>
      <c r="D27" s="285"/>
      <c r="E27" s="285"/>
      <c r="F27" s="285"/>
      <c r="G27" s="285"/>
      <c r="H27" s="286"/>
      <c r="I27" s="277"/>
      <c r="J27" s="277"/>
      <c r="K27" s="277"/>
      <c r="L27" s="277"/>
      <c r="M27" s="277"/>
      <c r="N27" s="277"/>
      <c r="O27" s="277"/>
      <c r="P27" s="277"/>
      <c r="Q27" s="277"/>
      <c r="R27" s="278"/>
      <c r="S27" s="348"/>
      <c r="T27" s="349"/>
      <c r="U27" s="159"/>
      <c r="V27" s="35"/>
      <c r="W27" s="35"/>
      <c r="X27" s="16"/>
      <c r="Y27" s="16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3"/>
      <c r="AK27" s="32"/>
      <c r="AL27" s="26"/>
      <c r="AM27" s="155" t="str">
        <f>AN27&amp;" "&amp;AO27</f>
        <v>1. Finalist Peška Adam CZE</v>
      </c>
      <c r="AN27" s="195" t="s">
        <v>74</v>
      </c>
      <c r="AO27" s="209" t="str">
        <f>IF(ISNUMBER(AJ21),IF(AJ21&gt;AJ33,Z21,Z33),"")</f>
        <v>Peška Adam CZE</v>
      </c>
      <c r="AP27" s="210"/>
      <c r="AQ27" s="210"/>
      <c r="AR27" s="210"/>
      <c r="AS27" s="210"/>
      <c r="AT27" s="210"/>
      <c r="AU27" s="210"/>
      <c r="AV27" s="210"/>
      <c r="AW27" s="211"/>
      <c r="AX27" s="218">
        <v>4</v>
      </c>
      <c r="AY27" s="218"/>
      <c r="AZ27" s="30"/>
      <c r="BA27" s="17"/>
      <c r="BB27" s="203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15"/>
      <c r="CT27" s="15"/>
      <c r="CU27" s="15"/>
      <c r="CV27" s="15"/>
      <c r="CW27" s="15"/>
    </row>
    <row r="28" spans="1:101" ht="3.75" customHeight="1">
      <c r="A28" s="153"/>
      <c r="B28" s="15"/>
      <c r="C28" s="15"/>
      <c r="D28" s="15"/>
      <c r="E28" s="16"/>
      <c r="F28" s="34"/>
      <c r="G28" s="16"/>
      <c r="H28" s="16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350"/>
      <c r="T28" s="32"/>
      <c r="U28" s="159"/>
      <c r="V28" s="16"/>
      <c r="W28" s="34"/>
      <c r="X28" s="16"/>
      <c r="Y28" s="16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3"/>
      <c r="AK28" s="32"/>
      <c r="AL28" s="26"/>
      <c r="AM28" s="164"/>
      <c r="AN28" s="195"/>
      <c r="AO28" s="212"/>
      <c r="AP28" s="213"/>
      <c r="AQ28" s="213"/>
      <c r="AR28" s="213"/>
      <c r="AS28" s="213"/>
      <c r="AT28" s="213"/>
      <c r="AU28" s="213"/>
      <c r="AV28" s="213"/>
      <c r="AW28" s="214"/>
      <c r="AX28" s="218"/>
      <c r="AY28" s="218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16"/>
      <c r="BN28" s="47"/>
      <c r="BO28" s="21"/>
      <c r="BP28" s="21"/>
      <c r="BQ28" s="21"/>
      <c r="BR28" s="21"/>
      <c r="BS28" s="21"/>
      <c r="BT28" s="21"/>
      <c r="BU28" s="21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15"/>
      <c r="CT28" s="15"/>
      <c r="CU28" s="15"/>
      <c r="CV28" s="15"/>
      <c r="CW28" s="15"/>
    </row>
    <row r="29" spans="1:101" ht="15" customHeight="1">
      <c r="A29" s="153"/>
      <c r="B29" s="15"/>
      <c r="C29" s="15"/>
      <c r="D29" s="15"/>
      <c r="E29" s="35"/>
      <c r="F29" s="35"/>
      <c r="G29" s="16"/>
      <c r="H29" s="16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350"/>
      <c r="T29" s="32"/>
      <c r="U29" s="159"/>
      <c r="V29" s="16"/>
      <c r="W29" s="34"/>
      <c r="X29" s="16"/>
      <c r="Y29" s="16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3"/>
      <c r="AK29" s="32"/>
      <c r="AL29" s="26"/>
      <c r="AM29" s="155"/>
      <c r="AN29" s="195"/>
      <c r="AO29" s="212"/>
      <c r="AP29" s="213"/>
      <c r="AQ29" s="213"/>
      <c r="AR29" s="213"/>
      <c r="AS29" s="213"/>
      <c r="AT29" s="213"/>
      <c r="AU29" s="213"/>
      <c r="AV29" s="213"/>
      <c r="AW29" s="214"/>
      <c r="AX29" s="218"/>
      <c r="AY29" s="218"/>
      <c r="AZ29" s="208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16"/>
      <c r="BM29" s="18"/>
      <c r="BN29" s="28"/>
      <c r="BO29" s="28"/>
      <c r="BP29" s="28"/>
      <c r="BQ29" s="28"/>
      <c r="BR29" s="28"/>
      <c r="BS29" s="28"/>
      <c r="BT29" s="28"/>
      <c r="BU29" s="28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15"/>
      <c r="CT29" s="15"/>
      <c r="CU29" s="15"/>
      <c r="CV29" s="15"/>
      <c r="CW29" s="15"/>
    </row>
    <row r="30" spans="1:101" ht="3.75" customHeight="1">
      <c r="A30" s="152" t="str">
        <f>B30&amp;" "&amp;I30</f>
        <v>1. D Maddison Lee  GBR</v>
      </c>
      <c r="B30" s="195" t="s">
        <v>77</v>
      </c>
      <c r="C30" s="195"/>
      <c r="D30" s="195"/>
      <c r="E30" s="195"/>
      <c r="F30" s="195"/>
      <c r="G30" s="195"/>
      <c r="H30" s="195"/>
      <c r="I30" s="273" t="str">
        <f>'BC3'!B30</f>
        <v>Maddison Lee  GBR</v>
      </c>
      <c r="J30" s="273"/>
      <c r="K30" s="273"/>
      <c r="L30" s="273"/>
      <c r="M30" s="273"/>
      <c r="N30" s="273"/>
      <c r="O30" s="273"/>
      <c r="P30" s="273"/>
      <c r="Q30" s="273"/>
      <c r="R30" s="274"/>
      <c r="S30" s="344">
        <v>5</v>
      </c>
      <c r="T30" s="345"/>
      <c r="U30" s="159"/>
      <c r="V30" s="35"/>
      <c r="W30" s="35"/>
      <c r="X30" s="16"/>
      <c r="Y30" s="1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3"/>
      <c r="AK30" s="32"/>
      <c r="AL30" s="26"/>
      <c r="AM30" s="155"/>
      <c r="AN30" s="195"/>
      <c r="AO30" s="215"/>
      <c r="AP30" s="216"/>
      <c r="AQ30" s="216"/>
      <c r="AR30" s="216"/>
      <c r="AS30" s="216"/>
      <c r="AT30" s="216"/>
      <c r="AU30" s="216"/>
      <c r="AV30" s="216"/>
      <c r="AW30" s="217"/>
      <c r="AX30" s="218"/>
      <c r="AY30" s="218"/>
      <c r="AZ30" s="208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16"/>
      <c r="BM30" s="18"/>
      <c r="BN30" s="28"/>
      <c r="BO30" s="28"/>
      <c r="BP30" s="28"/>
      <c r="BQ30" s="28"/>
      <c r="BR30" s="28"/>
      <c r="BS30" s="28"/>
      <c r="BT30" s="28"/>
      <c r="BU30" s="28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15"/>
      <c r="CT30" s="15"/>
      <c r="CU30" s="15"/>
      <c r="CV30" s="15"/>
      <c r="CW30" s="15"/>
    </row>
    <row r="31" spans="1:101" ht="3.75" customHeight="1">
      <c r="A31" s="152"/>
      <c r="B31" s="195"/>
      <c r="C31" s="195"/>
      <c r="D31" s="195"/>
      <c r="E31" s="195"/>
      <c r="F31" s="195"/>
      <c r="G31" s="195"/>
      <c r="H31" s="195"/>
      <c r="I31" s="275"/>
      <c r="J31" s="275"/>
      <c r="K31" s="275"/>
      <c r="L31" s="275"/>
      <c r="M31" s="275"/>
      <c r="N31" s="275"/>
      <c r="O31" s="275"/>
      <c r="P31" s="275"/>
      <c r="Q31" s="275"/>
      <c r="R31" s="276"/>
      <c r="S31" s="346"/>
      <c r="T31" s="347"/>
      <c r="U31" s="157" t="str">
        <f>V33&amp;" "&amp;Z33</f>
        <v>winner 1/4 final 2 Maddison Lee  GBR</v>
      </c>
      <c r="V31" s="35"/>
      <c r="W31" s="35"/>
      <c r="X31" s="16"/>
      <c r="Y31" s="16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3"/>
      <c r="AK31" s="32"/>
      <c r="AL31" s="26"/>
      <c r="AM31" s="155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1"/>
      <c r="AY31" s="40"/>
      <c r="AZ31" s="208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16"/>
      <c r="BM31" s="1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7"/>
      <c r="CF31" s="27"/>
      <c r="CG31" s="22"/>
      <c r="CH31" s="22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15"/>
      <c r="CT31" s="15"/>
      <c r="CU31" s="15"/>
      <c r="CV31" s="15"/>
      <c r="CW31" s="15"/>
    </row>
    <row r="32" spans="1:101" ht="3.75" customHeight="1">
      <c r="A32" s="152"/>
      <c r="B32" s="195"/>
      <c r="C32" s="195"/>
      <c r="D32" s="195"/>
      <c r="E32" s="195"/>
      <c r="F32" s="195"/>
      <c r="G32" s="195"/>
      <c r="H32" s="195"/>
      <c r="I32" s="275"/>
      <c r="J32" s="275"/>
      <c r="K32" s="275"/>
      <c r="L32" s="275"/>
      <c r="M32" s="275"/>
      <c r="N32" s="275"/>
      <c r="O32" s="275"/>
      <c r="P32" s="275"/>
      <c r="Q32" s="275"/>
      <c r="R32" s="276"/>
      <c r="S32" s="346"/>
      <c r="T32" s="347"/>
      <c r="U32" s="287"/>
      <c r="V32" s="35"/>
      <c r="W32" s="35"/>
      <c r="X32" s="18"/>
      <c r="Y32" s="1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3"/>
      <c r="AK32" s="32"/>
      <c r="AL32" s="219"/>
      <c r="AM32" s="155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1"/>
      <c r="AY32" s="40"/>
      <c r="AZ32" s="26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16"/>
      <c r="BM32" s="16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7"/>
      <c r="CF32" s="27"/>
      <c r="CG32" s="22"/>
      <c r="CH32" s="22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15"/>
      <c r="CT32" s="15"/>
      <c r="CU32" s="15"/>
      <c r="CV32" s="15"/>
      <c r="CW32" s="15"/>
    </row>
    <row r="33" spans="1:101" ht="3.75" customHeight="1">
      <c r="A33" s="152"/>
      <c r="B33" s="195"/>
      <c r="C33" s="195"/>
      <c r="D33" s="195"/>
      <c r="E33" s="195"/>
      <c r="F33" s="195"/>
      <c r="G33" s="195"/>
      <c r="H33" s="195"/>
      <c r="I33" s="277"/>
      <c r="J33" s="277"/>
      <c r="K33" s="277"/>
      <c r="L33" s="277"/>
      <c r="M33" s="277"/>
      <c r="N33" s="277"/>
      <c r="O33" s="277"/>
      <c r="P33" s="277"/>
      <c r="Q33" s="277"/>
      <c r="R33" s="278"/>
      <c r="S33" s="348"/>
      <c r="T33" s="349"/>
      <c r="U33" s="271"/>
      <c r="V33" s="205" t="s">
        <v>103</v>
      </c>
      <c r="W33" s="205"/>
      <c r="X33" s="205"/>
      <c r="Y33" s="205"/>
      <c r="Z33" s="220" t="str">
        <f>IF(ISNUMBER(S30),IF(S30&gt;S36,I30,I36),"")</f>
        <v>Maddison Lee  GBR</v>
      </c>
      <c r="AA33" s="221"/>
      <c r="AB33" s="221"/>
      <c r="AC33" s="221"/>
      <c r="AD33" s="221"/>
      <c r="AE33" s="221"/>
      <c r="AF33" s="221"/>
      <c r="AG33" s="221"/>
      <c r="AH33" s="221"/>
      <c r="AI33" s="222"/>
      <c r="AJ33" s="227">
        <v>5</v>
      </c>
      <c r="AK33" s="227"/>
      <c r="AL33" s="219"/>
      <c r="AM33" s="155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44"/>
      <c r="AY33" s="44"/>
      <c r="AZ33" s="26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16"/>
      <c r="BN33" s="22"/>
      <c r="BO33" s="21"/>
      <c r="BP33" s="21"/>
      <c r="BQ33" s="21"/>
      <c r="BR33" s="21"/>
      <c r="BS33" s="21"/>
      <c r="BT33" s="21"/>
      <c r="BU33" s="21"/>
      <c r="BV33" s="28"/>
      <c r="BW33" s="28"/>
      <c r="BX33" s="28"/>
      <c r="BY33" s="28"/>
      <c r="BZ33" s="28"/>
      <c r="CA33" s="28"/>
      <c r="CB33" s="28"/>
      <c r="CC33" s="28"/>
      <c r="CD33" s="28"/>
      <c r="CE33" s="27"/>
      <c r="CF33" s="27"/>
      <c r="CG33" s="28"/>
      <c r="CH33" s="22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15"/>
      <c r="CT33" s="15"/>
      <c r="CU33" s="15"/>
      <c r="CV33" s="15"/>
      <c r="CW33" s="15"/>
    </row>
    <row r="34" spans="1:101" ht="12" customHeight="1">
      <c r="A34" s="153"/>
      <c r="B34" s="15"/>
      <c r="C34" s="15"/>
      <c r="D34" s="15"/>
      <c r="E34" s="35"/>
      <c r="F34" s="35"/>
      <c r="G34" s="18"/>
      <c r="H34" s="16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350"/>
      <c r="T34" s="32"/>
      <c r="U34" s="271"/>
      <c r="V34" s="205"/>
      <c r="W34" s="205"/>
      <c r="X34" s="205"/>
      <c r="Y34" s="205"/>
      <c r="Z34" s="223"/>
      <c r="AA34" s="213"/>
      <c r="AB34" s="213"/>
      <c r="AC34" s="213"/>
      <c r="AD34" s="213"/>
      <c r="AE34" s="213"/>
      <c r="AF34" s="213"/>
      <c r="AG34" s="213"/>
      <c r="AH34" s="213"/>
      <c r="AI34" s="214"/>
      <c r="AJ34" s="227"/>
      <c r="AK34" s="227"/>
      <c r="AL34" s="219"/>
      <c r="AM34" s="155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44"/>
      <c r="AY34" s="44"/>
      <c r="AZ34" s="26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16"/>
      <c r="BN34" s="22"/>
      <c r="BO34" s="21"/>
      <c r="BP34" s="21"/>
      <c r="BQ34" s="21"/>
      <c r="BR34" s="21"/>
      <c r="BS34" s="21"/>
      <c r="BT34" s="21"/>
      <c r="BU34" s="21"/>
      <c r="BV34" s="28"/>
      <c r="BW34" s="28"/>
      <c r="BX34" s="28"/>
      <c r="BY34" s="28"/>
      <c r="BZ34" s="28"/>
      <c r="CA34" s="28"/>
      <c r="CB34" s="28"/>
      <c r="CC34" s="28"/>
      <c r="CD34" s="28"/>
      <c r="CE34" s="27"/>
      <c r="CF34" s="27"/>
      <c r="CG34" s="28"/>
      <c r="CH34" s="22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15"/>
      <c r="CT34" s="15"/>
      <c r="CU34" s="15"/>
      <c r="CV34" s="15"/>
      <c r="CW34" s="15"/>
    </row>
    <row r="35" spans="1:101" ht="3.75" customHeight="1">
      <c r="A35" s="153"/>
      <c r="B35" s="15"/>
      <c r="C35" s="15"/>
      <c r="D35" s="15"/>
      <c r="E35" s="35"/>
      <c r="F35" s="35"/>
      <c r="G35" s="18"/>
      <c r="H35" s="16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350"/>
      <c r="T35" s="32"/>
      <c r="U35" s="271"/>
      <c r="V35" s="205"/>
      <c r="W35" s="205"/>
      <c r="X35" s="205"/>
      <c r="Y35" s="205"/>
      <c r="Z35" s="223"/>
      <c r="AA35" s="213"/>
      <c r="AB35" s="213"/>
      <c r="AC35" s="213"/>
      <c r="AD35" s="213"/>
      <c r="AE35" s="213"/>
      <c r="AF35" s="213"/>
      <c r="AG35" s="213"/>
      <c r="AH35" s="213"/>
      <c r="AI35" s="214"/>
      <c r="AJ35" s="227"/>
      <c r="AK35" s="227"/>
      <c r="AL35" s="37"/>
      <c r="AM35" s="165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44"/>
      <c r="AY35" s="44"/>
      <c r="AZ35" s="45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16"/>
      <c r="BN35" s="22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3"/>
      <c r="CG35" s="28"/>
      <c r="CH35" s="22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15"/>
      <c r="CT35" s="15"/>
      <c r="CU35" s="15"/>
      <c r="CV35" s="15"/>
      <c r="CW35" s="15"/>
    </row>
    <row r="36" spans="1:101" ht="3.75" customHeight="1">
      <c r="A36" s="152" t="str">
        <f>B36&amp;" "&amp;I36</f>
        <v>2. B Johnson Craig GBR</v>
      </c>
      <c r="B36" s="195" t="s">
        <v>180</v>
      </c>
      <c r="C36" s="195"/>
      <c r="D36" s="195"/>
      <c r="E36" s="195"/>
      <c r="F36" s="195"/>
      <c r="G36" s="195"/>
      <c r="H36" s="195"/>
      <c r="I36" s="273" t="str">
        <f>'BC3'!B18</f>
        <v>Johnson Craig GBR</v>
      </c>
      <c r="J36" s="273"/>
      <c r="K36" s="273"/>
      <c r="L36" s="273"/>
      <c r="M36" s="273"/>
      <c r="N36" s="273"/>
      <c r="O36" s="273"/>
      <c r="P36" s="273"/>
      <c r="Q36" s="273"/>
      <c r="R36" s="274"/>
      <c r="S36" s="344">
        <v>1</v>
      </c>
      <c r="T36" s="345"/>
      <c r="U36" s="271"/>
      <c r="V36" s="205"/>
      <c r="W36" s="205"/>
      <c r="X36" s="205"/>
      <c r="Y36" s="205"/>
      <c r="Z36" s="224"/>
      <c r="AA36" s="225"/>
      <c r="AB36" s="225"/>
      <c r="AC36" s="225"/>
      <c r="AD36" s="225"/>
      <c r="AE36" s="225"/>
      <c r="AF36" s="225"/>
      <c r="AG36" s="225"/>
      <c r="AH36" s="225"/>
      <c r="AI36" s="226"/>
      <c r="AJ36" s="227"/>
      <c r="AK36" s="227"/>
      <c r="AL36" s="46"/>
      <c r="AM36" s="165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44"/>
      <c r="AY36" s="44"/>
      <c r="AZ36" s="45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16"/>
      <c r="BN36" s="22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3"/>
      <c r="CG36" s="22"/>
      <c r="CH36" s="22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15"/>
      <c r="CT36" s="15"/>
      <c r="CU36" s="15"/>
      <c r="CV36" s="15"/>
      <c r="CW36" s="15"/>
    </row>
    <row r="37" spans="1:101" ht="3.75" customHeight="1">
      <c r="A37" s="152"/>
      <c r="B37" s="195"/>
      <c r="C37" s="195"/>
      <c r="D37" s="195"/>
      <c r="E37" s="195"/>
      <c r="F37" s="195"/>
      <c r="G37" s="195"/>
      <c r="H37" s="195"/>
      <c r="I37" s="275"/>
      <c r="J37" s="275"/>
      <c r="K37" s="275"/>
      <c r="L37" s="275"/>
      <c r="M37" s="275"/>
      <c r="N37" s="275"/>
      <c r="O37" s="275"/>
      <c r="P37" s="275"/>
      <c r="Q37" s="275"/>
      <c r="R37" s="276"/>
      <c r="S37" s="346"/>
      <c r="T37" s="347"/>
      <c r="U37" s="272"/>
      <c r="V37" s="35"/>
      <c r="W37" s="35"/>
      <c r="X37" s="18"/>
      <c r="Y37" s="16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3"/>
      <c r="AK37" s="32"/>
      <c r="AL37" s="46"/>
      <c r="AM37" s="16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44"/>
      <c r="AY37" s="44"/>
      <c r="AZ37" s="45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16"/>
      <c r="BN37" s="22"/>
      <c r="BO37" s="21"/>
      <c r="BP37" s="21"/>
      <c r="BQ37" s="21"/>
      <c r="BR37" s="21"/>
      <c r="BS37" s="21"/>
      <c r="CF37" s="23"/>
      <c r="CG37" s="22"/>
      <c r="CH37" s="22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15"/>
      <c r="CT37" s="15"/>
      <c r="CU37" s="15"/>
      <c r="CV37" s="15"/>
      <c r="CW37" s="15"/>
    </row>
    <row r="38" spans="1:101" ht="3.75" customHeight="1">
      <c r="A38" s="152"/>
      <c r="B38" s="195"/>
      <c r="C38" s="195"/>
      <c r="D38" s="195"/>
      <c r="E38" s="195"/>
      <c r="F38" s="195"/>
      <c r="G38" s="195"/>
      <c r="H38" s="195"/>
      <c r="I38" s="275"/>
      <c r="J38" s="275"/>
      <c r="K38" s="275"/>
      <c r="L38" s="275"/>
      <c r="M38" s="275"/>
      <c r="N38" s="275"/>
      <c r="O38" s="275"/>
      <c r="P38" s="275"/>
      <c r="Q38" s="275"/>
      <c r="R38" s="276"/>
      <c r="S38" s="346"/>
      <c r="T38" s="347"/>
      <c r="U38" s="160"/>
      <c r="V38" s="35"/>
      <c r="W38" s="35"/>
      <c r="X38" s="16"/>
      <c r="Y38" s="1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3"/>
      <c r="AK38" s="32"/>
      <c r="AL38" s="46"/>
      <c r="AM38" s="16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44"/>
      <c r="AY38" s="44"/>
      <c r="AZ38" s="45"/>
      <c r="BA38" s="30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22"/>
      <c r="BO38" s="21"/>
      <c r="BP38" s="21"/>
      <c r="BQ38" s="21"/>
      <c r="BR38" s="21"/>
      <c r="BS38" s="21"/>
      <c r="CF38" s="23"/>
      <c r="CG38" s="22"/>
      <c r="CH38" s="22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15"/>
      <c r="CT38" s="15"/>
      <c r="CU38" s="15"/>
      <c r="CV38" s="15"/>
      <c r="CW38" s="15"/>
    </row>
    <row r="39" spans="1:101" ht="3.75" customHeight="1">
      <c r="A39" s="152"/>
      <c r="B39" s="195"/>
      <c r="C39" s="195"/>
      <c r="D39" s="195"/>
      <c r="E39" s="195"/>
      <c r="F39" s="195"/>
      <c r="G39" s="195"/>
      <c r="H39" s="195"/>
      <c r="I39" s="277"/>
      <c r="J39" s="277"/>
      <c r="K39" s="277"/>
      <c r="L39" s="277"/>
      <c r="M39" s="277"/>
      <c r="N39" s="277"/>
      <c r="O39" s="277"/>
      <c r="P39" s="277"/>
      <c r="Q39" s="277"/>
      <c r="R39" s="278"/>
      <c r="S39" s="348"/>
      <c r="T39" s="349"/>
      <c r="U39" s="160"/>
      <c r="V39" s="35"/>
      <c r="W39" s="35"/>
      <c r="X39" s="16"/>
      <c r="Y39" s="1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3"/>
      <c r="AK39" s="32"/>
      <c r="AL39" s="46"/>
      <c r="AM39" s="16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44"/>
      <c r="AY39" s="44"/>
      <c r="AZ39" s="45"/>
      <c r="BA39" s="30"/>
      <c r="BB39" s="228" t="str">
        <f>IF(ISNUMBER(AX27),IF(AX27&gt;AX51,AO27,AO51),"")</f>
        <v>Berry Matt GBR</v>
      </c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30"/>
      <c r="BN39" s="22"/>
      <c r="BO39" s="21"/>
      <c r="BP39" s="21"/>
      <c r="BQ39" s="21"/>
      <c r="BR39" s="21"/>
      <c r="BS39" s="21"/>
      <c r="CF39" s="23"/>
      <c r="CG39" s="22"/>
      <c r="CH39" s="22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15"/>
      <c r="CT39" s="15"/>
      <c r="CU39" s="15"/>
      <c r="CV39" s="15"/>
      <c r="CW39" s="15"/>
    </row>
    <row r="40" spans="1:101" ht="3.75" customHeight="1">
      <c r="A40" s="153"/>
      <c r="B40" s="15"/>
      <c r="C40" s="15"/>
      <c r="D40" s="15"/>
      <c r="E40" s="35"/>
      <c r="F40" s="35"/>
      <c r="G40" s="16"/>
      <c r="H40" s="16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350"/>
      <c r="T40" s="32"/>
      <c r="U40" s="161"/>
      <c r="V40" s="16"/>
      <c r="W40" s="34"/>
      <c r="X40" s="16"/>
      <c r="Y40" s="1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3"/>
      <c r="AK40" s="32"/>
      <c r="AL40" s="46"/>
      <c r="AM40" s="16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44"/>
      <c r="AY40" s="44"/>
      <c r="AZ40" s="45"/>
      <c r="BA40" s="30"/>
      <c r="BB40" s="231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3"/>
      <c r="BN40" s="22"/>
      <c r="BO40" s="21"/>
      <c r="BP40" s="21"/>
      <c r="BQ40" s="21"/>
      <c r="BR40" s="21"/>
      <c r="BS40" s="21"/>
      <c r="CF40" s="23"/>
      <c r="CG40" s="22"/>
      <c r="CH40" s="22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15"/>
      <c r="CT40" s="15"/>
      <c r="CU40" s="15"/>
      <c r="CV40" s="15"/>
      <c r="CW40" s="15"/>
    </row>
    <row r="41" spans="1:101" ht="3.75" customHeight="1">
      <c r="A41" s="153"/>
      <c r="B41" s="15"/>
      <c r="C41" s="15"/>
      <c r="D41" s="15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351"/>
      <c r="T41" s="351"/>
      <c r="U41" s="162"/>
      <c r="V41" s="16"/>
      <c r="W41" s="34"/>
      <c r="X41" s="16"/>
      <c r="Y41" s="1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3"/>
      <c r="AK41" s="32"/>
      <c r="AL41" s="46"/>
      <c r="AM41" s="16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44"/>
      <c r="AY41" s="44"/>
      <c r="AZ41" s="45"/>
      <c r="BA41" s="19"/>
      <c r="BB41" s="231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3"/>
      <c r="BN41" s="22"/>
      <c r="BO41" s="21"/>
      <c r="BP41" s="21"/>
      <c r="BQ41" s="21"/>
      <c r="BR41" s="21"/>
      <c r="BS41" s="21"/>
      <c r="CF41" s="23"/>
      <c r="CG41" s="22"/>
      <c r="CH41" s="22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15"/>
      <c r="CT41" s="15"/>
      <c r="CU41" s="15"/>
      <c r="CV41" s="15"/>
      <c r="CW41" s="15"/>
    </row>
    <row r="42" spans="1:101" ht="3.75" customHeight="1">
      <c r="A42" s="152" t="str">
        <f>B42&amp;" "&amp;I42</f>
        <v>2. A Parrish Karl GBR</v>
      </c>
      <c r="B42" s="195" t="s">
        <v>181</v>
      </c>
      <c r="C42" s="195"/>
      <c r="D42" s="195"/>
      <c r="E42" s="195"/>
      <c r="F42" s="195"/>
      <c r="G42" s="195"/>
      <c r="H42" s="195"/>
      <c r="I42" s="273" t="str">
        <f>'BC3'!B12</f>
        <v>Parrish Karl GBR</v>
      </c>
      <c r="J42" s="273"/>
      <c r="K42" s="273"/>
      <c r="L42" s="273"/>
      <c r="M42" s="273"/>
      <c r="N42" s="273"/>
      <c r="O42" s="273"/>
      <c r="P42" s="273"/>
      <c r="Q42" s="273"/>
      <c r="R42" s="274"/>
      <c r="S42" s="344">
        <v>4</v>
      </c>
      <c r="T42" s="345"/>
      <c r="U42" s="160"/>
      <c r="V42" s="35"/>
      <c r="W42" s="35"/>
      <c r="X42" s="16"/>
      <c r="Y42" s="1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3"/>
      <c r="AK42" s="32"/>
      <c r="AL42" s="46"/>
      <c r="AM42" s="16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44"/>
      <c r="AY42" s="44"/>
      <c r="AZ42" s="45"/>
      <c r="BA42" s="16"/>
      <c r="BB42" s="234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6"/>
      <c r="BN42" s="22"/>
      <c r="BO42" s="21"/>
      <c r="BP42" s="21"/>
      <c r="BQ42" s="21"/>
      <c r="BR42" s="21"/>
      <c r="BS42" s="21"/>
      <c r="CF42" s="23"/>
      <c r="CG42" s="22"/>
      <c r="CH42" s="22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15"/>
      <c r="CT42" s="15"/>
      <c r="CU42" s="15"/>
      <c r="CV42" s="15"/>
      <c r="CW42" s="15"/>
    </row>
    <row r="43" spans="1:101" ht="3.75" customHeight="1">
      <c r="A43" s="152"/>
      <c r="B43" s="195"/>
      <c r="C43" s="195"/>
      <c r="D43" s="195"/>
      <c r="E43" s="195"/>
      <c r="F43" s="195"/>
      <c r="G43" s="195"/>
      <c r="H43" s="19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346"/>
      <c r="T43" s="347"/>
      <c r="U43" s="157" t="str">
        <f>V45&amp;" "&amp;Z45</f>
        <v>winner 1/4 final 3 Parrish Karl GBR</v>
      </c>
      <c r="V43" s="35"/>
      <c r="W43" s="35"/>
      <c r="X43" s="16"/>
      <c r="Y43" s="1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3"/>
      <c r="AK43" s="32"/>
      <c r="AL43" s="46"/>
      <c r="AM43" s="16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44"/>
      <c r="AY43" s="44"/>
      <c r="AZ43" s="45"/>
      <c r="BA43" s="16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16"/>
      <c r="BN43" s="22"/>
      <c r="BO43" s="21"/>
      <c r="BP43" s="21"/>
      <c r="BQ43" s="21"/>
      <c r="BR43" s="21"/>
      <c r="BS43" s="21"/>
      <c r="CF43" s="23"/>
      <c r="CG43" s="22"/>
      <c r="CH43" s="22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15"/>
      <c r="CT43" s="15"/>
      <c r="CU43" s="15"/>
      <c r="CV43" s="15"/>
      <c r="CW43" s="15"/>
    </row>
    <row r="44" spans="1:101" ht="3.75" customHeight="1">
      <c r="A44" s="152"/>
      <c r="B44" s="195"/>
      <c r="C44" s="195"/>
      <c r="D44" s="195"/>
      <c r="E44" s="195"/>
      <c r="F44" s="195"/>
      <c r="G44" s="195"/>
      <c r="H44" s="195"/>
      <c r="I44" s="275"/>
      <c r="J44" s="275"/>
      <c r="K44" s="275"/>
      <c r="L44" s="275"/>
      <c r="M44" s="275"/>
      <c r="N44" s="275"/>
      <c r="O44" s="275"/>
      <c r="P44" s="275"/>
      <c r="Q44" s="275"/>
      <c r="R44" s="276"/>
      <c r="S44" s="346"/>
      <c r="T44" s="347"/>
      <c r="U44" s="287"/>
      <c r="V44" s="35"/>
      <c r="W44" s="35"/>
      <c r="X44" s="18"/>
      <c r="Y44" s="1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3"/>
      <c r="AK44" s="32"/>
      <c r="AL44" s="46"/>
      <c r="AM44" s="16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44"/>
      <c r="AY44" s="44"/>
      <c r="AZ44" s="45"/>
      <c r="BA44" s="16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17"/>
      <c r="CF44" s="23"/>
      <c r="CG44" s="22"/>
      <c r="CH44" s="22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15"/>
      <c r="CT44" s="15"/>
      <c r="CU44" s="15"/>
      <c r="CV44" s="15"/>
      <c r="CW44" s="15"/>
    </row>
    <row r="45" spans="1:101" ht="3.75" customHeight="1">
      <c r="A45" s="152"/>
      <c r="B45" s="195"/>
      <c r="C45" s="195"/>
      <c r="D45" s="195"/>
      <c r="E45" s="195"/>
      <c r="F45" s="195"/>
      <c r="G45" s="195"/>
      <c r="H45" s="195"/>
      <c r="I45" s="277"/>
      <c r="J45" s="277"/>
      <c r="K45" s="277"/>
      <c r="L45" s="277"/>
      <c r="M45" s="277"/>
      <c r="N45" s="277"/>
      <c r="O45" s="277"/>
      <c r="P45" s="277"/>
      <c r="Q45" s="277"/>
      <c r="R45" s="278"/>
      <c r="S45" s="348"/>
      <c r="T45" s="349"/>
      <c r="U45" s="271"/>
      <c r="V45" s="205" t="s">
        <v>104</v>
      </c>
      <c r="W45" s="205"/>
      <c r="X45" s="205"/>
      <c r="Y45" s="205"/>
      <c r="Z45" s="220" t="str">
        <f>IF(ISNUMBER(S42),IF(S42&gt;S48,I42,I48),"")</f>
        <v>Parrish Karl GBR</v>
      </c>
      <c r="AA45" s="221"/>
      <c r="AB45" s="221"/>
      <c r="AC45" s="221"/>
      <c r="AD45" s="221"/>
      <c r="AE45" s="221"/>
      <c r="AF45" s="221"/>
      <c r="AG45" s="221"/>
      <c r="AH45" s="221"/>
      <c r="AI45" s="222"/>
      <c r="AJ45" s="207">
        <v>0</v>
      </c>
      <c r="AK45" s="207"/>
      <c r="AL45" s="46"/>
      <c r="AM45" s="165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44"/>
      <c r="AY45" s="44"/>
      <c r="AZ45" s="45"/>
      <c r="BA45" s="16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CF45" s="23"/>
      <c r="CG45" s="22"/>
      <c r="CH45" s="22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15"/>
      <c r="CT45" s="15"/>
      <c r="CU45" s="15"/>
      <c r="CV45" s="15"/>
      <c r="CW45" s="15"/>
    </row>
    <row r="46" spans="1:101" ht="3.75" customHeight="1">
      <c r="A46" s="153"/>
      <c r="B46" s="15"/>
      <c r="C46" s="15"/>
      <c r="D46" s="15"/>
      <c r="E46" s="35"/>
      <c r="F46" s="35"/>
      <c r="G46" s="18"/>
      <c r="H46" s="16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350"/>
      <c r="T46" s="32"/>
      <c r="U46" s="271"/>
      <c r="V46" s="205"/>
      <c r="W46" s="205"/>
      <c r="X46" s="205"/>
      <c r="Y46" s="205"/>
      <c r="Z46" s="223"/>
      <c r="AA46" s="213"/>
      <c r="AB46" s="213"/>
      <c r="AC46" s="213"/>
      <c r="AD46" s="213"/>
      <c r="AE46" s="213"/>
      <c r="AF46" s="213"/>
      <c r="AG46" s="213"/>
      <c r="AH46" s="213"/>
      <c r="AI46" s="214"/>
      <c r="AJ46" s="207"/>
      <c r="AK46" s="207"/>
      <c r="AL46" s="46"/>
      <c r="AM46" s="165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4"/>
      <c r="AY46" s="44"/>
      <c r="AZ46" s="45"/>
      <c r="BA46" s="16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CF46" s="23"/>
      <c r="CG46" s="22"/>
      <c r="CH46" s="22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15"/>
      <c r="CT46" s="15"/>
      <c r="CU46" s="15"/>
      <c r="CV46" s="15"/>
      <c r="CW46" s="15"/>
    </row>
    <row r="47" spans="1:101" ht="12" customHeight="1">
      <c r="A47" s="153"/>
      <c r="B47" s="15"/>
      <c r="C47" s="15"/>
      <c r="D47" s="15"/>
      <c r="E47" s="35"/>
      <c r="F47" s="35"/>
      <c r="G47" s="18"/>
      <c r="H47" s="16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350"/>
      <c r="T47" s="32"/>
      <c r="U47" s="271"/>
      <c r="V47" s="205"/>
      <c r="W47" s="205"/>
      <c r="X47" s="205"/>
      <c r="Y47" s="205"/>
      <c r="Z47" s="223"/>
      <c r="AA47" s="213"/>
      <c r="AB47" s="213"/>
      <c r="AC47" s="213"/>
      <c r="AD47" s="213"/>
      <c r="AE47" s="213"/>
      <c r="AF47" s="213"/>
      <c r="AG47" s="213"/>
      <c r="AH47" s="213"/>
      <c r="AI47" s="214"/>
      <c r="AJ47" s="207"/>
      <c r="AK47" s="207"/>
      <c r="AL47" s="208"/>
      <c r="AM47" s="15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44"/>
      <c r="AY47" s="44"/>
      <c r="AZ47" s="26"/>
      <c r="BA47" s="16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CF47" s="23"/>
      <c r="CG47" s="22"/>
      <c r="CH47" s="22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15"/>
      <c r="CT47" s="15"/>
      <c r="CU47" s="15"/>
      <c r="CV47" s="15"/>
      <c r="CW47" s="15"/>
    </row>
    <row r="48" spans="1:101" ht="3.75" customHeight="1">
      <c r="A48" s="152" t="str">
        <f>B48&amp;" "&amp;I48</f>
        <v>1. C Běhounek Alois CZE</v>
      </c>
      <c r="B48" s="195" t="s">
        <v>22</v>
      </c>
      <c r="C48" s="195"/>
      <c r="D48" s="195"/>
      <c r="E48" s="195"/>
      <c r="F48" s="195"/>
      <c r="G48" s="195"/>
      <c r="H48" s="195"/>
      <c r="I48" s="273" t="str">
        <f>'BC3'!B23</f>
        <v>Běhounek Alois CZE</v>
      </c>
      <c r="J48" s="273"/>
      <c r="K48" s="273"/>
      <c r="L48" s="273"/>
      <c r="M48" s="273"/>
      <c r="N48" s="273"/>
      <c r="O48" s="273"/>
      <c r="P48" s="273"/>
      <c r="Q48" s="273"/>
      <c r="R48" s="274"/>
      <c r="S48" s="344">
        <v>3</v>
      </c>
      <c r="T48" s="345"/>
      <c r="U48" s="271"/>
      <c r="V48" s="205"/>
      <c r="W48" s="205"/>
      <c r="X48" s="205"/>
      <c r="Y48" s="205"/>
      <c r="Z48" s="224"/>
      <c r="AA48" s="225"/>
      <c r="AB48" s="225"/>
      <c r="AC48" s="225"/>
      <c r="AD48" s="225"/>
      <c r="AE48" s="225"/>
      <c r="AF48" s="225"/>
      <c r="AG48" s="225"/>
      <c r="AH48" s="225"/>
      <c r="AI48" s="226"/>
      <c r="AJ48" s="207"/>
      <c r="AK48" s="207"/>
      <c r="AL48" s="208"/>
      <c r="AM48" s="155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44"/>
      <c r="AY48" s="44"/>
      <c r="AZ48" s="26"/>
      <c r="BA48" s="16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CF48" s="23"/>
      <c r="CG48" s="22"/>
      <c r="CH48" s="22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15"/>
      <c r="CT48" s="15"/>
      <c r="CU48" s="15"/>
      <c r="CV48" s="15"/>
      <c r="CW48" s="15"/>
    </row>
    <row r="49" spans="1:101" ht="3.75" customHeight="1">
      <c r="A49" s="152"/>
      <c r="B49" s="195"/>
      <c r="C49" s="195"/>
      <c r="D49" s="195"/>
      <c r="E49" s="195"/>
      <c r="F49" s="195"/>
      <c r="G49" s="195"/>
      <c r="H49" s="195"/>
      <c r="I49" s="275"/>
      <c r="J49" s="275"/>
      <c r="K49" s="275"/>
      <c r="L49" s="275"/>
      <c r="M49" s="275"/>
      <c r="N49" s="275"/>
      <c r="O49" s="275"/>
      <c r="P49" s="275"/>
      <c r="Q49" s="275"/>
      <c r="R49" s="276"/>
      <c r="S49" s="346"/>
      <c r="T49" s="347"/>
      <c r="U49" s="272"/>
      <c r="V49" s="35"/>
      <c r="W49" s="35"/>
      <c r="X49" s="18"/>
      <c r="Y49" s="1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3"/>
      <c r="AK49" s="32"/>
      <c r="AL49" s="208"/>
      <c r="AM49" s="155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2"/>
      <c r="AY49" s="42"/>
      <c r="AZ49" s="26"/>
      <c r="BA49" s="16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CF49" s="23"/>
      <c r="CG49" s="22"/>
      <c r="CH49" s="22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15"/>
      <c r="CT49" s="15"/>
      <c r="CU49" s="15"/>
      <c r="CV49" s="15"/>
      <c r="CW49" s="15"/>
    </row>
    <row r="50" spans="1:101" ht="3.75" customHeight="1">
      <c r="A50" s="152"/>
      <c r="B50" s="195"/>
      <c r="C50" s="195"/>
      <c r="D50" s="195"/>
      <c r="E50" s="195"/>
      <c r="F50" s="195"/>
      <c r="G50" s="195"/>
      <c r="H50" s="195"/>
      <c r="I50" s="275"/>
      <c r="J50" s="275"/>
      <c r="K50" s="275"/>
      <c r="L50" s="275"/>
      <c r="M50" s="275"/>
      <c r="N50" s="275"/>
      <c r="O50" s="275"/>
      <c r="P50" s="275"/>
      <c r="Q50" s="275"/>
      <c r="R50" s="276"/>
      <c r="S50" s="346"/>
      <c r="T50" s="347"/>
      <c r="U50" s="158"/>
      <c r="V50" s="35"/>
      <c r="W50" s="35"/>
      <c r="X50" s="16"/>
      <c r="Y50" s="1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3"/>
      <c r="AK50" s="32"/>
      <c r="AL50" s="26"/>
      <c r="AM50" s="155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41"/>
      <c r="AY50" s="40"/>
      <c r="AZ50" s="219"/>
      <c r="BA50" s="16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CF50" s="23"/>
      <c r="CG50" s="22"/>
      <c r="CH50" s="22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15"/>
      <c r="CT50" s="15"/>
      <c r="CU50" s="15"/>
      <c r="CV50" s="15"/>
      <c r="CW50" s="15"/>
    </row>
    <row r="51" spans="1:101" ht="3.75" customHeight="1">
      <c r="A51" s="152"/>
      <c r="B51" s="195"/>
      <c r="C51" s="195"/>
      <c r="D51" s="195"/>
      <c r="E51" s="195"/>
      <c r="F51" s="195"/>
      <c r="G51" s="195"/>
      <c r="H51" s="195"/>
      <c r="I51" s="277"/>
      <c r="J51" s="277"/>
      <c r="K51" s="277"/>
      <c r="L51" s="277"/>
      <c r="M51" s="277"/>
      <c r="N51" s="277"/>
      <c r="O51" s="277"/>
      <c r="P51" s="277"/>
      <c r="Q51" s="277"/>
      <c r="R51" s="278"/>
      <c r="S51" s="348"/>
      <c r="T51" s="349"/>
      <c r="U51" s="159"/>
      <c r="V51" s="35"/>
      <c r="W51" s="35"/>
      <c r="X51" s="16"/>
      <c r="Y51" s="16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3"/>
      <c r="AK51" s="32"/>
      <c r="AL51" s="26"/>
      <c r="AM51" s="155" t="str">
        <f>AN51&amp;" "&amp;AO51</f>
        <v>2. Finalist Berry Matt GBR</v>
      </c>
      <c r="AN51" s="195" t="s">
        <v>75</v>
      </c>
      <c r="AO51" s="209" t="str">
        <f>IF(ISNUMBER(AJ45),IF(AJ45&gt;AJ57,Z45,Z57),"")</f>
        <v>Berry Matt GBR</v>
      </c>
      <c r="AP51" s="210"/>
      <c r="AQ51" s="210"/>
      <c r="AR51" s="210"/>
      <c r="AS51" s="210"/>
      <c r="AT51" s="210"/>
      <c r="AU51" s="210"/>
      <c r="AV51" s="210"/>
      <c r="AW51" s="211"/>
      <c r="AX51" s="218">
        <v>5</v>
      </c>
      <c r="AY51" s="218"/>
      <c r="AZ51" s="219"/>
      <c r="BA51" s="16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CF51" s="23"/>
      <c r="CG51" s="22"/>
      <c r="CH51" s="22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15"/>
      <c r="CT51" s="15"/>
      <c r="CU51" s="15"/>
      <c r="CV51" s="15"/>
      <c r="CW51" s="15"/>
    </row>
    <row r="52" spans="1:101" ht="3.75" customHeight="1">
      <c r="A52" s="154"/>
      <c r="B52" s="15"/>
      <c r="C52" s="15"/>
      <c r="D52" s="15"/>
      <c r="E52" s="16"/>
      <c r="F52" s="34"/>
      <c r="G52" s="16"/>
      <c r="H52" s="16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350"/>
      <c r="T52" s="32"/>
      <c r="U52" s="159"/>
      <c r="V52" s="16"/>
      <c r="W52" s="34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3"/>
      <c r="AK52" s="32"/>
      <c r="AL52" s="26"/>
      <c r="AM52" s="155"/>
      <c r="AN52" s="195"/>
      <c r="AO52" s="212"/>
      <c r="AP52" s="213"/>
      <c r="AQ52" s="213"/>
      <c r="AR52" s="213"/>
      <c r="AS52" s="213"/>
      <c r="AT52" s="213"/>
      <c r="AU52" s="213"/>
      <c r="AV52" s="213"/>
      <c r="AW52" s="214"/>
      <c r="AX52" s="218"/>
      <c r="AY52" s="218"/>
      <c r="AZ52" s="219"/>
      <c r="BA52" s="16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CF52" s="23"/>
      <c r="CG52" s="22"/>
      <c r="CH52" s="22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15"/>
      <c r="CT52" s="15"/>
      <c r="CU52" s="15"/>
      <c r="CV52" s="15"/>
      <c r="CW52" s="15"/>
    </row>
    <row r="53" spans="1:101" ht="15" customHeight="1">
      <c r="A53" s="154"/>
      <c r="B53" s="15"/>
      <c r="C53" s="15"/>
      <c r="D53" s="15"/>
      <c r="E53" s="35"/>
      <c r="F53" s="35"/>
      <c r="G53" s="16"/>
      <c r="H53" s="16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350"/>
      <c r="T53" s="32"/>
      <c r="U53" s="159"/>
      <c r="V53" s="16"/>
      <c r="W53" s="34"/>
      <c r="X53" s="16"/>
      <c r="Y53" s="1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3"/>
      <c r="AK53" s="32"/>
      <c r="AL53" s="26"/>
      <c r="AM53" s="166"/>
      <c r="AN53" s="195"/>
      <c r="AO53" s="212"/>
      <c r="AP53" s="213"/>
      <c r="AQ53" s="213"/>
      <c r="AR53" s="213"/>
      <c r="AS53" s="213"/>
      <c r="AT53" s="213"/>
      <c r="AU53" s="213"/>
      <c r="AV53" s="213"/>
      <c r="AW53" s="214"/>
      <c r="AX53" s="218"/>
      <c r="AY53" s="218"/>
      <c r="AZ53" s="30"/>
      <c r="BA53" s="16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CF53" s="23"/>
      <c r="CG53" s="22"/>
      <c r="CH53" s="22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15"/>
      <c r="CT53" s="15"/>
      <c r="CU53" s="15"/>
      <c r="CV53" s="15"/>
      <c r="CW53" s="15"/>
    </row>
    <row r="54" spans="1:101" ht="3.75" customHeight="1">
      <c r="A54" s="152" t="str">
        <f>B54&amp;" "&amp;I54</f>
        <v>2. C Berry Matt GBR</v>
      </c>
      <c r="B54" s="279" t="s">
        <v>183</v>
      </c>
      <c r="C54" s="280"/>
      <c r="D54" s="280"/>
      <c r="E54" s="280"/>
      <c r="F54" s="280"/>
      <c r="G54" s="280"/>
      <c r="H54" s="281"/>
      <c r="I54" s="273" t="str">
        <f>'BC3'!B24</f>
        <v>Berry Matt GBR</v>
      </c>
      <c r="J54" s="273"/>
      <c r="K54" s="273"/>
      <c r="L54" s="273"/>
      <c r="M54" s="273"/>
      <c r="N54" s="273"/>
      <c r="O54" s="273"/>
      <c r="P54" s="273"/>
      <c r="Q54" s="273"/>
      <c r="R54" s="274"/>
      <c r="S54" s="344">
        <v>5</v>
      </c>
      <c r="T54" s="345"/>
      <c r="U54" s="159"/>
      <c r="V54" s="35"/>
      <c r="W54" s="35"/>
      <c r="X54" s="16"/>
      <c r="Y54" s="1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3"/>
      <c r="AK54" s="32"/>
      <c r="AL54" s="26"/>
      <c r="AM54" s="155"/>
      <c r="AN54" s="195"/>
      <c r="AO54" s="215"/>
      <c r="AP54" s="216"/>
      <c r="AQ54" s="216"/>
      <c r="AR54" s="216"/>
      <c r="AS54" s="216"/>
      <c r="AT54" s="216"/>
      <c r="AU54" s="216"/>
      <c r="AV54" s="216"/>
      <c r="AW54" s="217"/>
      <c r="AX54" s="218"/>
      <c r="AY54" s="218"/>
      <c r="AZ54" s="30"/>
      <c r="BA54" s="16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CF54" s="23"/>
      <c r="CG54" s="22"/>
      <c r="CH54" s="22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15"/>
      <c r="CT54" s="15"/>
      <c r="CU54" s="15"/>
      <c r="CV54" s="15"/>
      <c r="CW54" s="15"/>
    </row>
    <row r="55" spans="1:101" ht="3.75" customHeight="1">
      <c r="A55" s="154"/>
      <c r="B55" s="282"/>
      <c r="C55" s="245"/>
      <c r="D55" s="245"/>
      <c r="E55" s="245"/>
      <c r="F55" s="245"/>
      <c r="G55" s="245"/>
      <c r="H55" s="283"/>
      <c r="I55" s="275"/>
      <c r="J55" s="275"/>
      <c r="K55" s="275"/>
      <c r="L55" s="275"/>
      <c r="M55" s="275"/>
      <c r="N55" s="275"/>
      <c r="O55" s="275"/>
      <c r="P55" s="275"/>
      <c r="Q55" s="275"/>
      <c r="R55" s="276"/>
      <c r="S55" s="346"/>
      <c r="T55" s="347"/>
      <c r="U55" s="157" t="str">
        <f>V57&amp;" "&amp;Z57</f>
        <v>winner 1/4 final 4 Berry Matt GBR</v>
      </c>
      <c r="V55" s="35"/>
      <c r="W55" s="35"/>
      <c r="X55" s="16"/>
      <c r="Y55" s="16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3"/>
      <c r="AK55" s="32"/>
      <c r="AL55" s="26"/>
      <c r="AM55" s="155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2"/>
      <c r="AZ55" s="30"/>
      <c r="BA55" s="16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CF55" s="27"/>
      <c r="CG55" s="22"/>
      <c r="CH55" s="22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15"/>
      <c r="CT55" s="15"/>
      <c r="CU55" s="15"/>
      <c r="CV55" s="15"/>
      <c r="CW55" s="15"/>
    </row>
    <row r="56" spans="1:101" ht="3.75" customHeight="1">
      <c r="A56" s="154"/>
      <c r="B56" s="282"/>
      <c r="C56" s="245"/>
      <c r="D56" s="245"/>
      <c r="E56" s="245"/>
      <c r="F56" s="245"/>
      <c r="G56" s="245"/>
      <c r="H56" s="283"/>
      <c r="I56" s="275"/>
      <c r="J56" s="275"/>
      <c r="K56" s="275"/>
      <c r="L56" s="275"/>
      <c r="M56" s="275"/>
      <c r="N56" s="275"/>
      <c r="O56" s="275"/>
      <c r="P56" s="275"/>
      <c r="Q56" s="275"/>
      <c r="R56" s="276"/>
      <c r="S56" s="346"/>
      <c r="T56" s="347"/>
      <c r="U56" s="287"/>
      <c r="V56" s="35"/>
      <c r="W56" s="35"/>
      <c r="X56" s="18"/>
      <c r="Y56" s="16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3"/>
      <c r="AK56" s="32"/>
      <c r="AL56" s="219"/>
      <c r="AM56" s="155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2"/>
      <c r="AZ56" s="30"/>
      <c r="BA56" s="16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CD56" s="28"/>
      <c r="CE56" s="21"/>
      <c r="CF56" s="27"/>
      <c r="CG56" s="22"/>
      <c r="CH56" s="22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15"/>
      <c r="CT56" s="15"/>
      <c r="CU56" s="15"/>
      <c r="CV56" s="15"/>
      <c r="CW56" s="15"/>
    </row>
    <row r="57" spans="1:101" ht="3.75" customHeight="1">
      <c r="A57" s="154"/>
      <c r="B57" s="284"/>
      <c r="C57" s="285"/>
      <c r="D57" s="285"/>
      <c r="E57" s="285"/>
      <c r="F57" s="285"/>
      <c r="G57" s="285"/>
      <c r="H57" s="286"/>
      <c r="I57" s="277"/>
      <c r="J57" s="277"/>
      <c r="K57" s="277"/>
      <c r="L57" s="277"/>
      <c r="M57" s="277"/>
      <c r="N57" s="277"/>
      <c r="O57" s="277"/>
      <c r="P57" s="277"/>
      <c r="Q57" s="277"/>
      <c r="R57" s="278"/>
      <c r="S57" s="348"/>
      <c r="T57" s="349"/>
      <c r="U57" s="271"/>
      <c r="V57" s="205" t="s">
        <v>105</v>
      </c>
      <c r="W57" s="205"/>
      <c r="X57" s="205"/>
      <c r="Y57" s="205"/>
      <c r="Z57" s="220" t="str">
        <f>IF(ISNUMBER(S54),IF(S54&gt;S60,I54,I60),"")</f>
        <v>Berry Matt GBR</v>
      </c>
      <c r="AA57" s="221"/>
      <c r="AB57" s="221"/>
      <c r="AC57" s="221"/>
      <c r="AD57" s="221"/>
      <c r="AE57" s="221"/>
      <c r="AF57" s="221"/>
      <c r="AG57" s="221"/>
      <c r="AH57" s="221"/>
      <c r="AI57" s="222"/>
      <c r="AJ57" s="207">
        <v>5</v>
      </c>
      <c r="AK57" s="207"/>
      <c r="AL57" s="219"/>
      <c r="AM57" s="155"/>
      <c r="AN57" s="237" t="s">
        <v>7</v>
      </c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9"/>
      <c r="AZ57" s="16"/>
      <c r="BA57" s="16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CD57" s="28"/>
      <c r="CE57" s="21"/>
      <c r="CF57" s="27"/>
      <c r="CG57" s="22"/>
      <c r="CH57" s="22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15"/>
      <c r="CT57" s="15"/>
      <c r="CU57" s="15"/>
      <c r="CV57" s="15"/>
      <c r="CW57" s="15"/>
    </row>
    <row r="58" spans="1:101" ht="3.75" customHeight="1">
      <c r="A58" s="154"/>
      <c r="B58" s="15"/>
      <c r="C58" s="15"/>
      <c r="D58" s="15"/>
      <c r="E58" s="35"/>
      <c r="F58" s="35"/>
      <c r="G58" s="18"/>
      <c r="H58" s="16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350"/>
      <c r="T58" s="32"/>
      <c r="U58" s="271"/>
      <c r="V58" s="205"/>
      <c r="W58" s="205"/>
      <c r="X58" s="205"/>
      <c r="Y58" s="205"/>
      <c r="Z58" s="223"/>
      <c r="AA58" s="213"/>
      <c r="AB58" s="213"/>
      <c r="AC58" s="213"/>
      <c r="AD58" s="213"/>
      <c r="AE58" s="213"/>
      <c r="AF58" s="213"/>
      <c r="AG58" s="213"/>
      <c r="AH58" s="213"/>
      <c r="AI58" s="214"/>
      <c r="AJ58" s="207"/>
      <c r="AK58" s="207"/>
      <c r="AL58" s="219"/>
      <c r="AM58" s="155"/>
      <c r="AN58" s="240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41"/>
      <c r="AZ58" s="39"/>
      <c r="BA58" s="39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CD58" s="28"/>
      <c r="CE58" s="21"/>
      <c r="CF58" s="27"/>
      <c r="CG58" s="22"/>
      <c r="CH58" s="22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15"/>
      <c r="CT58" s="15"/>
      <c r="CU58" s="15"/>
      <c r="CV58" s="15"/>
      <c r="CW58" s="15"/>
    </row>
    <row r="59" spans="1:101" ht="12" customHeight="1">
      <c r="A59" s="154"/>
      <c r="B59" s="15"/>
      <c r="C59" s="15"/>
      <c r="D59" s="15"/>
      <c r="E59" s="35"/>
      <c r="F59" s="35"/>
      <c r="G59" s="18"/>
      <c r="H59" s="16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350"/>
      <c r="T59" s="32"/>
      <c r="U59" s="271"/>
      <c r="V59" s="205"/>
      <c r="W59" s="205"/>
      <c r="X59" s="205"/>
      <c r="Y59" s="205"/>
      <c r="Z59" s="223"/>
      <c r="AA59" s="213"/>
      <c r="AB59" s="213"/>
      <c r="AC59" s="213"/>
      <c r="AD59" s="213"/>
      <c r="AE59" s="213"/>
      <c r="AF59" s="213"/>
      <c r="AG59" s="213"/>
      <c r="AH59" s="213"/>
      <c r="AI59" s="214"/>
      <c r="AJ59" s="207"/>
      <c r="AK59" s="207"/>
      <c r="AL59" s="30"/>
      <c r="AM59" s="155"/>
      <c r="AN59" s="240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41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CD59" s="22"/>
      <c r="CE59" s="22"/>
      <c r="CF59" s="23"/>
      <c r="CG59" s="22"/>
      <c r="CH59" s="22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15"/>
      <c r="CT59" s="15"/>
      <c r="CU59" s="15"/>
      <c r="CV59" s="15"/>
      <c r="CW59" s="15"/>
    </row>
    <row r="60" spans="1:101" ht="3.75" customHeight="1">
      <c r="A60" s="152" t="str">
        <f>B60&amp;" "&amp;I60</f>
        <v>1. B Murguly Elemér HUN</v>
      </c>
      <c r="B60" s="195" t="s">
        <v>20</v>
      </c>
      <c r="C60" s="195"/>
      <c r="D60" s="195"/>
      <c r="E60" s="195"/>
      <c r="F60" s="195"/>
      <c r="G60" s="195"/>
      <c r="H60" s="195"/>
      <c r="I60" s="273" t="str">
        <f>'BC3'!B19</f>
        <v>Murguly Elemér HUN</v>
      </c>
      <c r="J60" s="273"/>
      <c r="K60" s="273"/>
      <c r="L60" s="273"/>
      <c r="M60" s="273"/>
      <c r="N60" s="273"/>
      <c r="O60" s="273"/>
      <c r="P60" s="273"/>
      <c r="Q60" s="273"/>
      <c r="R60" s="274"/>
      <c r="S60" s="344">
        <v>0</v>
      </c>
      <c r="T60" s="345"/>
      <c r="U60" s="271"/>
      <c r="V60" s="205"/>
      <c r="W60" s="205"/>
      <c r="X60" s="205"/>
      <c r="Y60" s="205"/>
      <c r="Z60" s="224"/>
      <c r="AA60" s="225"/>
      <c r="AB60" s="225"/>
      <c r="AC60" s="225"/>
      <c r="AD60" s="225"/>
      <c r="AE60" s="225"/>
      <c r="AF60" s="225"/>
      <c r="AG60" s="225"/>
      <c r="AH60" s="225"/>
      <c r="AI60" s="226"/>
      <c r="AJ60" s="207"/>
      <c r="AK60" s="207"/>
      <c r="AL60" s="30"/>
      <c r="AM60" s="167"/>
      <c r="AN60" s="240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41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CD60" s="22"/>
      <c r="CE60" s="22"/>
      <c r="CF60" s="23"/>
      <c r="CG60" s="22"/>
      <c r="CH60" s="22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15"/>
      <c r="CT60" s="15"/>
      <c r="CU60" s="15"/>
      <c r="CV60" s="15"/>
      <c r="CW60" s="15"/>
    </row>
    <row r="61" spans="1:101" ht="3.75" customHeight="1">
      <c r="A61" s="154"/>
      <c r="B61" s="195"/>
      <c r="C61" s="195"/>
      <c r="D61" s="195"/>
      <c r="E61" s="195"/>
      <c r="F61" s="195"/>
      <c r="G61" s="195"/>
      <c r="H61" s="195"/>
      <c r="I61" s="275"/>
      <c r="J61" s="275"/>
      <c r="K61" s="275"/>
      <c r="L61" s="275"/>
      <c r="M61" s="275"/>
      <c r="N61" s="275"/>
      <c r="O61" s="275"/>
      <c r="P61" s="275"/>
      <c r="Q61" s="275"/>
      <c r="R61" s="276"/>
      <c r="S61" s="346"/>
      <c r="T61" s="347"/>
      <c r="U61" s="272"/>
      <c r="V61" s="35"/>
      <c r="W61" s="35"/>
      <c r="X61" s="18"/>
      <c r="Y61" s="1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2"/>
      <c r="AL61" s="30"/>
      <c r="AM61" s="155"/>
      <c r="AN61" s="240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41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CD61" s="22"/>
      <c r="CE61" s="22"/>
      <c r="CF61" s="23"/>
      <c r="CG61" s="22"/>
      <c r="CH61" s="22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15"/>
      <c r="CT61" s="15"/>
      <c r="CU61" s="15"/>
      <c r="CV61" s="15"/>
      <c r="CW61" s="15"/>
    </row>
    <row r="62" spans="1:101" ht="3.75" customHeight="1">
      <c r="A62" s="154"/>
      <c r="B62" s="195"/>
      <c r="C62" s="195"/>
      <c r="D62" s="195"/>
      <c r="E62" s="195"/>
      <c r="F62" s="195"/>
      <c r="G62" s="195"/>
      <c r="H62" s="195"/>
      <c r="I62" s="275"/>
      <c r="J62" s="275"/>
      <c r="K62" s="275"/>
      <c r="L62" s="275"/>
      <c r="M62" s="275"/>
      <c r="N62" s="275"/>
      <c r="O62" s="275"/>
      <c r="P62" s="275"/>
      <c r="Q62" s="275"/>
      <c r="R62" s="276"/>
      <c r="S62" s="346"/>
      <c r="T62" s="347"/>
      <c r="U62" s="155"/>
      <c r="V62" s="35"/>
      <c r="W62" s="35"/>
      <c r="X62" s="16"/>
      <c r="Y62" s="1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2"/>
      <c r="AL62" s="30"/>
      <c r="AM62" s="155"/>
      <c r="AN62" s="240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41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CD62" s="22"/>
      <c r="CE62" s="22"/>
      <c r="CF62" s="23"/>
      <c r="CG62" s="22"/>
      <c r="CH62" s="22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15"/>
      <c r="CT62" s="15"/>
      <c r="CU62" s="15"/>
      <c r="CV62" s="15"/>
      <c r="CW62" s="15"/>
    </row>
    <row r="63" spans="1:101" ht="3.75" customHeight="1">
      <c r="A63" s="154"/>
      <c r="B63" s="195"/>
      <c r="C63" s="195"/>
      <c r="D63" s="195"/>
      <c r="E63" s="195"/>
      <c r="F63" s="195"/>
      <c r="G63" s="195"/>
      <c r="H63" s="195"/>
      <c r="I63" s="277"/>
      <c r="J63" s="277"/>
      <c r="K63" s="277"/>
      <c r="L63" s="277"/>
      <c r="M63" s="277"/>
      <c r="N63" s="277"/>
      <c r="O63" s="277"/>
      <c r="P63" s="277"/>
      <c r="Q63" s="277"/>
      <c r="R63" s="278"/>
      <c r="S63" s="348"/>
      <c r="T63" s="349"/>
      <c r="U63" s="155"/>
      <c r="V63" s="35"/>
      <c r="W63" s="35"/>
      <c r="X63" s="16"/>
      <c r="Y63" s="1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2"/>
      <c r="AL63" s="30"/>
      <c r="AM63" s="155"/>
      <c r="AN63" s="240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41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CD63" s="22"/>
      <c r="CE63" s="22"/>
      <c r="CF63" s="23"/>
      <c r="CG63" s="22"/>
      <c r="CH63" s="22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15"/>
      <c r="CT63" s="15"/>
      <c r="CU63" s="15"/>
      <c r="CV63" s="15"/>
      <c r="CW63" s="15"/>
    </row>
    <row r="64" spans="1:101" ht="3.75" customHeight="1">
      <c r="A64" s="154"/>
      <c r="B64" s="15"/>
      <c r="C64" s="15"/>
      <c r="D64" s="15"/>
      <c r="E64" s="15"/>
      <c r="F64" s="15"/>
      <c r="G64" s="1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6"/>
      <c r="S64" s="16"/>
      <c r="T64" s="16"/>
      <c r="U64" s="156"/>
      <c r="V64" s="16"/>
      <c r="W64" s="34"/>
      <c r="X64" s="16"/>
      <c r="Y64" s="16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2"/>
      <c r="AL64" s="30"/>
      <c r="AM64" s="155"/>
      <c r="AN64" s="240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41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3"/>
      <c r="CG64" s="22"/>
      <c r="CH64" s="22"/>
      <c r="CI64" s="21"/>
      <c r="CJ64" s="21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2:101" ht="3.75" customHeight="1">
      <c r="B65" s="18"/>
      <c r="C65" s="18"/>
      <c r="D65" s="18"/>
      <c r="E65" s="18"/>
      <c r="F65" s="18"/>
      <c r="G65" s="18"/>
      <c r="H65" s="18"/>
      <c r="I65" s="31"/>
      <c r="J65" s="18"/>
      <c r="K65" s="18"/>
      <c r="L65" s="18"/>
      <c r="M65" s="18"/>
      <c r="N65" s="18"/>
      <c r="O65" s="18"/>
      <c r="P65" s="18"/>
      <c r="Q65" s="31"/>
      <c r="R65" s="18"/>
      <c r="S65" s="18"/>
      <c r="T65" s="18"/>
      <c r="U65" s="152"/>
      <c r="V65" s="18"/>
      <c r="W65" s="18"/>
      <c r="X65" s="18"/>
      <c r="Y65" s="30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2"/>
      <c r="AL65" s="30"/>
      <c r="AM65" s="155"/>
      <c r="AN65" s="240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41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3"/>
      <c r="CG65" s="22"/>
      <c r="CH65" s="22"/>
      <c r="CI65" s="21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2:101" ht="3.75" customHeight="1">
      <c r="B66" s="18"/>
      <c r="C66" s="18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20"/>
      <c r="R66" s="18"/>
      <c r="S66" s="18"/>
      <c r="T66" s="18"/>
      <c r="U66" s="152"/>
      <c r="V66" s="18"/>
      <c r="W66" s="18"/>
      <c r="X66" s="1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M66" s="155"/>
      <c r="AN66" s="240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41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3"/>
      <c r="CG66" s="22"/>
      <c r="CH66" s="22"/>
      <c r="CI66" s="21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</row>
    <row r="67" spans="2:101" ht="3.75" customHeight="1">
      <c r="B67" s="18"/>
      <c r="C67" s="18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20"/>
      <c r="R67" s="18"/>
      <c r="S67" s="18"/>
      <c r="T67" s="18"/>
      <c r="U67" s="152"/>
      <c r="V67" s="18"/>
      <c r="W67" s="18"/>
      <c r="X67" s="18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M67" s="155"/>
      <c r="AN67" s="240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41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3"/>
      <c r="CG67" s="22"/>
      <c r="CH67" s="22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</row>
    <row r="68" spans="2:101" ht="3.75" customHeight="1">
      <c r="B68" s="18"/>
      <c r="C68" s="18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20"/>
      <c r="R68" s="18"/>
      <c r="S68" s="18"/>
      <c r="T68" s="18"/>
      <c r="U68" s="152"/>
      <c r="V68" s="18"/>
      <c r="W68" s="18"/>
      <c r="X68" s="18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M68" s="155"/>
      <c r="AN68" s="242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4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3"/>
      <c r="CG68" s="22"/>
      <c r="CH68" s="22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</row>
    <row r="69" spans="7:101" ht="3.75" customHeight="1"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N69" s="246" t="s">
        <v>76</v>
      </c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3"/>
      <c r="CG69" s="22"/>
      <c r="CH69" s="22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</row>
    <row r="70" spans="7:101" ht="3.75" customHeight="1">
      <c r="G70" s="3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1"/>
      <c r="AK70" s="17"/>
      <c r="AL70" s="17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3"/>
      <c r="CG70" s="22"/>
      <c r="CH70" s="22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</row>
    <row r="71" spans="7:101" ht="3.75" customHeight="1">
      <c r="G71" s="30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1"/>
      <c r="AK71" s="17"/>
      <c r="AL71" s="17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3"/>
      <c r="CG71" s="22"/>
      <c r="CH71" s="22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7:101" ht="3.75" customHeight="1">
      <c r="G72" s="1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1"/>
      <c r="AK72" s="17"/>
      <c r="AL72" s="17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3"/>
      <c r="CG72" s="22"/>
      <c r="CH72" s="22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</row>
    <row r="73" spans="1:101" ht="3.75" customHeight="1">
      <c r="A73" s="151" t="str">
        <f>B73&amp;" "&amp;N73</f>
        <v>3rd place finalist 1 Maddison Lee  GBR</v>
      </c>
      <c r="B73" s="209" t="s">
        <v>79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47"/>
      <c r="N73" s="195" t="str">
        <f>IF(ISNUMBER(AJ21),IF(AJ21&gt;AJ33,Z33,Z21),"")</f>
        <v>Maddison Lee  GBR</v>
      </c>
      <c r="O73" s="195"/>
      <c r="P73" s="195"/>
      <c r="Q73" s="195"/>
      <c r="R73" s="195"/>
      <c r="S73" s="195"/>
      <c r="T73" s="195"/>
      <c r="U73" s="195"/>
      <c r="V73" s="207">
        <v>2</v>
      </c>
      <c r="W73" s="207"/>
      <c r="X73" s="30"/>
      <c r="Y73" s="3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1"/>
      <c r="AK73" s="17"/>
      <c r="AL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8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3"/>
      <c r="CG73" s="22"/>
      <c r="CH73" s="22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2:101" ht="3.7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48"/>
      <c r="N74" s="195"/>
      <c r="O74" s="195"/>
      <c r="P74" s="195"/>
      <c r="Q74" s="195"/>
      <c r="R74" s="195"/>
      <c r="S74" s="195"/>
      <c r="T74" s="195"/>
      <c r="U74" s="195"/>
      <c r="V74" s="207"/>
      <c r="W74" s="207"/>
      <c r="X74" s="29"/>
      <c r="Y74" s="16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1"/>
      <c r="AK74" s="17"/>
      <c r="AL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8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3"/>
      <c r="CG74" s="22"/>
      <c r="CH74" s="22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2:101" ht="3.75" customHeight="1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48"/>
      <c r="N75" s="195"/>
      <c r="O75" s="195"/>
      <c r="P75" s="195"/>
      <c r="Q75" s="195"/>
      <c r="R75" s="195"/>
      <c r="S75" s="195"/>
      <c r="T75" s="195"/>
      <c r="U75" s="195"/>
      <c r="V75" s="207"/>
      <c r="W75" s="207"/>
      <c r="X75" s="208"/>
      <c r="Y75" s="16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1"/>
      <c r="AK75" s="17"/>
      <c r="AL75" s="17"/>
      <c r="AN75" s="17"/>
      <c r="AO75" s="17"/>
      <c r="AP75" s="17"/>
      <c r="AQ75" s="17"/>
      <c r="AR75" s="17"/>
      <c r="AS75" s="17"/>
      <c r="AT75" s="17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3"/>
      <c r="CG75" s="22"/>
      <c r="CH75" s="22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2:101" ht="3.75" customHeight="1">
      <c r="B76" s="215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49"/>
      <c r="N76" s="195"/>
      <c r="O76" s="195"/>
      <c r="P76" s="195"/>
      <c r="Q76" s="195"/>
      <c r="R76" s="195"/>
      <c r="S76" s="195"/>
      <c r="T76" s="195"/>
      <c r="U76" s="195"/>
      <c r="V76" s="207"/>
      <c r="W76" s="207"/>
      <c r="X76" s="208"/>
      <c r="Y76" s="16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7"/>
      <c r="AL76" s="17"/>
      <c r="AN76" s="17"/>
      <c r="AO76" s="17"/>
      <c r="AP76" s="17"/>
      <c r="AQ76" s="17"/>
      <c r="AR76" s="17"/>
      <c r="AS76" s="17"/>
      <c r="AT76" s="17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3"/>
      <c r="CG76" s="22"/>
      <c r="CH76" s="22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7:101" ht="3.75" customHeight="1">
      <c r="G77" s="30"/>
      <c r="H77" s="17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6"/>
      <c r="V77" s="16"/>
      <c r="W77" s="16"/>
      <c r="X77" s="208"/>
      <c r="Y77" s="16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16"/>
      <c r="AK77" s="17"/>
      <c r="AL77" s="17"/>
      <c r="AN77" s="17"/>
      <c r="AO77" s="17"/>
      <c r="AP77" s="17"/>
      <c r="AQ77" s="17"/>
      <c r="AR77" s="17"/>
      <c r="AS77" s="17"/>
      <c r="AT77" s="17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3"/>
      <c r="CG77" s="22"/>
      <c r="CH77" s="22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7:101" ht="3.75" customHeight="1">
      <c r="G78" s="18"/>
      <c r="H78" s="17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6"/>
      <c r="V78" s="16"/>
      <c r="W78" s="16"/>
      <c r="X78" s="26"/>
      <c r="Y78" s="16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16"/>
      <c r="AK78" s="17"/>
      <c r="AL78" s="17"/>
      <c r="AN78" s="17"/>
      <c r="AO78" s="17"/>
      <c r="AP78" s="17"/>
      <c r="AQ78" s="17"/>
      <c r="AR78" s="17"/>
      <c r="AS78" s="17"/>
      <c r="AT78" s="17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3"/>
      <c r="CG78" s="28"/>
      <c r="CH78" s="22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7:101" ht="3.75" customHeight="1">
      <c r="G79" s="18"/>
      <c r="H79" s="252" t="s">
        <v>78</v>
      </c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4"/>
      <c r="V79" s="17"/>
      <c r="W79" s="17"/>
      <c r="X79" s="26"/>
      <c r="Y79" s="16"/>
      <c r="Z79" s="195" t="str">
        <f>IF(ISNUMBER(V73),IF(V73&gt;V85,N73,N85),"")</f>
        <v>Parrish Karl GBR</v>
      </c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7"/>
      <c r="AL79" s="17"/>
      <c r="AN79" s="17"/>
      <c r="AO79" s="17"/>
      <c r="AP79" s="17"/>
      <c r="AQ79" s="17"/>
      <c r="AR79" s="17"/>
      <c r="AS79" s="17"/>
      <c r="AT79" s="17"/>
      <c r="AU79" s="25"/>
      <c r="AV79" s="25"/>
      <c r="AW79" s="25"/>
      <c r="AX79" s="25"/>
      <c r="AY79" s="25"/>
      <c r="AZ79" s="25"/>
      <c r="BA79" s="25"/>
      <c r="BB79" s="25"/>
      <c r="BC79" s="25"/>
      <c r="BD79" s="30"/>
      <c r="BE79" s="30"/>
      <c r="BF79" s="30"/>
      <c r="BG79" s="30"/>
      <c r="BH79" s="30"/>
      <c r="BI79" s="16"/>
      <c r="BJ79" s="17"/>
      <c r="BK79" s="17"/>
      <c r="BL79" s="17"/>
      <c r="BM79" s="17"/>
      <c r="BZ79" s="28"/>
      <c r="CA79" s="28"/>
      <c r="CB79" s="28"/>
      <c r="CC79" s="28"/>
      <c r="CD79" s="28"/>
      <c r="CE79" s="27"/>
      <c r="CF79" s="27"/>
      <c r="CG79" s="28"/>
      <c r="CH79" s="22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7:101" ht="3.75" customHeight="1">
      <c r="G80" s="18"/>
      <c r="H80" s="255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7"/>
      <c r="V80" s="17"/>
      <c r="W80" s="17"/>
      <c r="X80" s="26"/>
      <c r="Y80" s="29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7"/>
      <c r="AL80" s="17"/>
      <c r="AN80" s="17"/>
      <c r="AO80" s="17"/>
      <c r="AP80" s="17"/>
      <c r="AQ80" s="17"/>
      <c r="AR80" s="17"/>
      <c r="AS80" s="17"/>
      <c r="AT80" s="17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Z80" s="28"/>
      <c r="CA80" s="28"/>
      <c r="CB80" s="28"/>
      <c r="CC80" s="28"/>
      <c r="CD80" s="28"/>
      <c r="CE80" s="27"/>
      <c r="CF80" s="27"/>
      <c r="CG80" s="28"/>
      <c r="CH80" s="22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7:101" ht="3.75" customHeight="1">
      <c r="G81" s="18"/>
      <c r="H81" s="255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7"/>
      <c r="V81" s="17"/>
      <c r="W81" s="17"/>
      <c r="X81" s="26"/>
      <c r="Y81" s="16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7"/>
      <c r="AL81" s="17"/>
      <c r="AN81" s="17"/>
      <c r="AO81" s="17"/>
      <c r="AP81" s="17"/>
      <c r="AQ81" s="17"/>
      <c r="AR81" s="17"/>
      <c r="AS81" s="17"/>
      <c r="AT81" s="17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Z81" s="28"/>
      <c r="CA81" s="28"/>
      <c r="CB81" s="28"/>
      <c r="CC81" s="28"/>
      <c r="CD81" s="28"/>
      <c r="CE81" s="27"/>
      <c r="CF81" s="27"/>
      <c r="CG81" s="22"/>
      <c r="CH81" s="22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15"/>
      <c r="CT81" s="15"/>
      <c r="CU81" s="15"/>
      <c r="CV81" s="15"/>
      <c r="CW81" s="15"/>
    </row>
    <row r="82" spans="7:101" ht="3.75" customHeight="1">
      <c r="G82" s="18"/>
      <c r="H82" s="258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60"/>
      <c r="V82" s="17"/>
      <c r="W82" s="17"/>
      <c r="X82" s="26"/>
      <c r="Y82" s="16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7"/>
      <c r="AL82" s="17"/>
      <c r="AN82" s="17"/>
      <c r="AO82" s="17"/>
      <c r="AP82" s="17"/>
      <c r="AQ82" s="17"/>
      <c r="AR82" s="17"/>
      <c r="AS82" s="17"/>
      <c r="AT82" s="17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CF82" s="27"/>
      <c r="CG82" s="22"/>
      <c r="CH82" s="22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15"/>
      <c r="CT82" s="15"/>
      <c r="CU82" s="15"/>
      <c r="CV82" s="15"/>
      <c r="CW82" s="15"/>
    </row>
    <row r="83" spans="7:101" ht="3.75" customHeight="1">
      <c r="G83" s="18"/>
      <c r="H83" s="17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6"/>
      <c r="V83" s="16"/>
      <c r="W83" s="16"/>
      <c r="X83" s="2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7"/>
      <c r="AL83" s="17"/>
      <c r="AN83" s="17"/>
      <c r="AO83" s="17"/>
      <c r="AP83" s="17"/>
      <c r="AQ83" s="17"/>
      <c r="AR83" s="17"/>
      <c r="AS83" s="17"/>
      <c r="AT83" s="17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CF83" s="23"/>
      <c r="CG83" s="22"/>
      <c r="CH83" s="22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15"/>
      <c r="CT83" s="15"/>
      <c r="CU83" s="15"/>
      <c r="CV83" s="15"/>
      <c r="CW83" s="15"/>
    </row>
    <row r="84" spans="7:101" ht="3.75" customHeight="1">
      <c r="G84" s="18"/>
      <c r="H84" s="17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6"/>
      <c r="V84" s="16"/>
      <c r="W84" s="16"/>
      <c r="X84" s="219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7"/>
      <c r="AL84" s="17"/>
      <c r="AN84" s="17"/>
      <c r="AO84" s="17"/>
      <c r="AP84" s="17"/>
      <c r="AQ84" s="17"/>
      <c r="AR84" s="17"/>
      <c r="AS84" s="17"/>
      <c r="AT84" s="17"/>
      <c r="AU84" s="25"/>
      <c r="AV84" s="25"/>
      <c r="AW84" s="25"/>
      <c r="AX84" s="25"/>
      <c r="AY84" s="25"/>
      <c r="AZ84" s="24"/>
      <c r="BA84" s="24"/>
      <c r="BB84" s="24"/>
      <c r="BC84" s="24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CF84" s="23"/>
      <c r="CG84" s="22"/>
      <c r="CH84" s="22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15"/>
      <c r="CT84" s="15"/>
      <c r="CU84" s="15"/>
      <c r="CV84" s="15"/>
      <c r="CW84" s="15"/>
    </row>
    <row r="85" spans="1:101" ht="3.75" customHeight="1">
      <c r="A85" s="151" t="str">
        <f>B85&amp;" "&amp;N85</f>
        <v>3rd place finalist 2 Parrish Karl GBR</v>
      </c>
      <c r="B85" s="209" t="s">
        <v>80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47"/>
      <c r="N85" s="195" t="str">
        <f>IF(ISNUMBER(AJ45),IF(AJ45&gt;AJ57,Z57,Z45),"")</f>
        <v>Parrish Karl GBR</v>
      </c>
      <c r="O85" s="195"/>
      <c r="P85" s="195"/>
      <c r="Q85" s="195"/>
      <c r="R85" s="195"/>
      <c r="S85" s="195"/>
      <c r="T85" s="195"/>
      <c r="U85" s="195"/>
      <c r="V85" s="207">
        <v>3</v>
      </c>
      <c r="W85" s="207"/>
      <c r="X85" s="219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7"/>
      <c r="AL85" s="17"/>
      <c r="AN85" s="17"/>
      <c r="AO85" s="17"/>
      <c r="AP85" s="17"/>
      <c r="AQ85" s="17"/>
      <c r="AR85" s="17"/>
      <c r="AS85" s="17"/>
      <c r="AT85" s="17"/>
      <c r="AU85" s="245"/>
      <c r="AV85" s="245"/>
      <c r="AW85" s="245"/>
      <c r="AX85" s="245"/>
      <c r="AY85" s="245"/>
      <c r="AZ85" s="245"/>
      <c r="BA85" s="245"/>
      <c r="BB85" s="245"/>
      <c r="BC85" s="245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2:101" ht="3.75" customHeight="1">
      <c r="B86" s="212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48"/>
      <c r="N86" s="195"/>
      <c r="O86" s="195"/>
      <c r="P86" s="195"/>
      <c r="Q86" s="195"/>
      <c r="R86" s="195"/>
      <c r="S86" s="195"/>
      <c r="T86" s="195"/>
      <c r="U86" s="195"/>
      <c r="V86" s="207"/>
      <c r="W86" s="207"/>
      <c r="X86" s="219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N86" s="17"/>
      <c r="AO86" s="17"/>
      <c r="AP86" s="17"/>
      <c r="AQ86" s="17"/>
      <c r="AR86" s="17"/>
      <c r="AS86" s="17"/>
      <c r="AT86" s="17"/>
      <c r="AU86" s="245"/>
      <c r="AV86" s="245"/>
      <c r="AW86" s="245"/>
      <c r="AX86" s="245"/>
      <c r="AY86" s="245"/>
      <c r="AZ86" s="245"/>
      <c r="BA86" s="245"/>
      <c r="BB86" s="245"/>
      <c r="BC86" s="245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2:101" ht="3.75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48"/>
      <c r="N87" s="195"/>
      <c r="O87" s="195"/>
      <c r="P87" s="195"/>
      <c r="Q87" s="195"/>
      <c r="R87" s="195"/>
      <c r="S87" s="195"/>
      <c r="T87" s="195"/>
      <c r="U87" s="195"/>
      <c r="V87" s="207"/>
      <c r="W87" s="207"/>
      <c r="X87" s="19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7"/>
      <c r="AL87" s="17"/>
      <c r="AN87" s="17"/>
      <c r="AO87" s="17"/>
      <c r="AP87" s="17"/>
      <c r="AQ87" s="17"/>
      <c r="AR87" s="17"/>
      <c r="AS87" s="17"/>
      <c r="AT87" s="17"/>
      <c r="AU87" s="245"/>
      <c r="AV87" s="245"/>
      <c r="AW87" s="245"/>
      <c r="AX87" s="245"/>
      <c r="AY87" s="245"/>
      <c r="AZ87" s="245"/>
      <c r="BA87" s="245"/>
      <c r="BB87" s="245"/>
      <c r="BC87" s="245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2:101" ht="3.75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49"/>
      <c r="N88" s="195"/>
      <c r="O88" s="195"/>
      <c r="P88" s="195"/>
      <c r="Q88" s="195"/>
      <c r="R88" s="195"/>
      <c r="S88" s="195"/>
      <c r="T88" s="195"/>
      <c r="U88" s="195"/>
      <c r="V88" s="207"/>
      <c r="W88" s="207"/>
      <c r="X88" s="16"/>
      <c r="Y88" s="16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N88" s="17"/>
      <c r="AO88" s="17"/>
      <c r="AP88" s="17"/>
      <c r="AQ88" s="17"/>
      <c r="AR88" s="17"/>
      <c r="AS88" s="17"/>
      <c r="AT88" s="17"/>
      <c r="AU88" s="245"/>
      <c r="AV88" s="245"/>
      <c r="AW88" s="245"/>
      <c r="AX88" s="245"/>
      <c r="AY88" s="245"/>
      <c r="AZ88" s="245"/>
      <c r="BA88" s="245"/>
      <c r="BB88" s="245"/>
      <c r="BC88" s="245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</sheetData>
  <sheetProtection selectLockedCells="1" selectUnlockedCells="1"/>
  <mergeCells count="84">
    <mergeCell ref="B3:L6"/>
    <mergeCell ref="M3:BM6"/>
    <mergeCell ref="AN9:AY24"/>
    <mergeCell ref="BB14:BC17"/>
    <mergeCell ref="BD14:BM17"/>
    <mergeCell ref="B18:H21"/>
    <mergeCell ref="I18:R21"/>
    <mergeCell ref="S18:T21"/>
    <mergeCell ref="BB19:BC22"/>
    <mergeCell ref="BD19:BM22"/>
    <mergeCell ref="U20:U22"/>
    <mergeCell ref="V21:Y24"/>
    <mergeCell ref="Z21:AI24"/>
    <mergeCell ref="AJ21:AK24"/>
    <mergeCell ref="U23:U25"/>
    <mergeCell ref="AL23:AL25"/>
    <mergeCell ref="B24:H27"/>
    <mergeCell ref="I24:R27"/>
    <mergeCell ref="S24:T27"/>
    <mergeCell ref="BB24:BC27"/>
    <mergeCell ref="BD24:BM27"/>
    <mergeCell ref="AN27:AN30"/>
    <mergeCell ref="AO27:AW30"/>
    <mergeCell ref="AX27:AY30"/>
    <mergeCell ref="AZ29:AZ31"/>
    <mergeCell ref="B30:H33"/>
    <mergeCell ref="I30:R33"/>
    <mergeCell ref="S30:T33"/>
    <mergeCell ref="U32:U34"/>
    <mergeCell ref="AL32:AL34"/>
    <mergeCell ref="V33:Y36"/>
    <mergeCell ref="Z33:AI36"/>
    <mergeCell ref="AJ33:AK36"/>
    <mergeCell ref="U35:U37"/>
    <mergeCell ref="B36:H39"/>
    <mergeCell ref="I36:R39"/>
    <mergeCell ref="S36:T39"/>
    <mergeCell ref="BB39:BM42"/>
    <mergeCell ref="B42:H45"/>
    <mergeCell ref="I42:R45"/>
    <mergeCell ref="S42:T45"/>
    <mergeCell ref="U44:U46"/>
    <mergeCell ref="V45:Y48"/>
    <mergeCell ref="Z45:AI48"/>
    <mergeCell ref="AJ45:AK48"/>
    <mergeCell ref="U47:U49"/>
    <mergeCell ref="AL47:AL49"/>
    <mergeCell ref="B48:H51"/>
    <mergeCell ref="I48:R51"/>
    <mergeCell ref="S48:T51"/>
    <mergeCell ref="AZ50:AZ52"/>
    <mergeCell ref="AN51:AN54"/>
    <mergeCell ref="AO51:AW54"/>
    <mergeCell ref="AX51:AY54"/>
    <mergeCell ref="B54:H57"/>
    <mergeCell ref="I54:R57"/>
    <mergeCell ref="S54:T57"/>
    <mergeCell ref="U56:U58"/>
    <mergeCell ref="AL56:AL58"/>
    <mergeCell ref="V57:Y60"/>
    <mergeCell ref="Z57:AI60"/>
    <mergeCell ref="AJ57:AK60"/>
    <mergeCell ref="AN57:AY68"/>
    <mergeCell ref="U59:U61"/>
    <mergeCell ref="B60:H63"/>
    <mergeCell ref="I60:R63"/>
    <mergeCell ref="S60:T63"/>
    <mergeCell ref="AU85:BC88"/>
    <mergeCell ref="AN69:AY72"/>
    <mergeCell ref="B73:M76"/>
    <mergeCell ref="N73:U76"/>
    <mergeCell ref="V73:W76"/>
    <mergeCell ref="X75:X77"/>
    <mergeCell ref="AU75:BC78"/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5">
      <selection activeCell="A36" sqref="A36"/>
    </sheetView>
  </sheetViews>
  <sheetFormatPr defaultColWidth="9.140625" defaultRowHeight="15"/>
  <cols>
    <col min="1" max="1" width="6.7109375" style="0" customWidth="1"/>
    <col min="2" max="2" width="17.140625" style="150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179" t="s">
        <v>39</v>
      </c>
      <c r="B1" s="180"/>
      <c r="C1" s="180"/>
      <c r="D1" s="180"/>
      <c r="E1" s="181"/>
      <c r="F1" s="182" t="s">
        <v>177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E1"/>
    </row>
    <row r="2" spans="1:31" ht="16.5" customHeight="1">
      <c r="A2" s="179" t="s">
        <v>33</v>
      </c>
      <c r="B2" s="180"/>
      <c r="C2" s="180"/>
      <c r="D2" s="180"/>
      <c r="E2" s="181"/>
      <c r="F2" s="183" t="s">
        <v>178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E2"/>
    </row>
    <row r="3" spans="1:31" ht="16.5" customHeight="1">
      <c r="A3" s="179" t="s">
        <v>34</v>
      </c>
      <c r="B3" s="180"/>
      <c r="C3" s="180"/>
      <c r="D3" s="180"/>
      <c r="E3" s="181"/>
      <c r="F3" s="182" t="s">
        <v>1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E3"/>
    </row>
    <row r="4" spans="1:31" ht="16.5" customHeight="1">
      <c r="A4" s="179" t="s">
        <v>35</v>
      </c>
      <c r="B4" s="180"/>
      <c r="C4" s="180"/>
      <c r="D4" s="180"/>
      <c r="E4" s="181"/>
      <c r="F4" s="182" t="s">
        <v>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E4"/>
    </row>
    <row r="5" spans="1:31" ht="16.5" customHeight="1">
      <c r="A5" s="179" t="s">
        <v>36</v>
      </c>
      <c r="B5" s="180"/>
      <c r="C5" s="180"/>
      <c r="D5" s="180"/>
      <c r="E5" s="181"/>
      <c r="F5" s="182">
        <v>17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E5"/>
    </row>
    <row r="6" spans="1:31" ht="16.5" customHeight="1">
      <c r="A6" s="179" t="s">
        <v>37</v>
      </c>
      <c r="B6" s="180"/>
      <c r="C6" s="180"/>
      <c r="D6" s="180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E6"/>
    </row>
    <row r="7" spans="1:31" ht="16.5" customHeight="1">
      <c r="A7" s="179" t="s">
        <v>38</v>
      </c>
      <c r="B7" s="180"/>
      <c r="C7" s="180"/>
      <c r="D7" s="180"/>
      <c r="E7" s="181"/>
      <c r="F7" s="182" t="s">
        <v>0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E7"/>
    </row>
    <row r="9" spans="1:31" ht="15" customHeight="1">
      <c r="A9" s="184" t="s">
        <v>17</v>
      </c>
      <c r="B9" s="184"/>
      <c r="C9" s="185">
        <f>A11</f>
        <v>401</v>
      </c>
      <c r="D9" s="185"/>
      <c r="E9" s="69"/>
      <c r="F9" s="185">
        <f>A12</f>
        <v>406</v>
      </c>
      <c r="G9" s="185"/>
      <c r="H9" s="69"/>
      <c r="I9" s="185">
        <f>A13</f>
        <v>411</v>
      </c>
      <c r="J9" s="185"/>
      <c r="K9" s="69"/>
      <c r="L9" s="192"/>
      <c r="M9" s="192"/>
      <c r="N9" s="70"/>
      <c r="O9" s="177" t="s">
        <v>44</v>
      </c>
      <c r="P9" s="177"/>
      <c r="Q9" s="177" t="s">
        <v>45</v>
      </c>
      <c r="R9" s="177"/>
      <c r="S9" s="177" t="s">
        <v>46</v>
      </c>
      <c r="T9" s="177"/>
      <c r="U9" s="177" t="s">
        <v>113</v>
      </c>
      <c r="V9" s="177"/>
      <c r="W9" s="177" t="s">
        <v>114</v>
      </c>
      <c r="X9" s="177"/>
      <c r="Y9" s="177" t="s">
        <v>115</v>
      </c>
      <c r="Z9" s="177"/>
      <c r="AA9" s="71"/>
      <c r="AB9" s="186" t="s">
        <v>47</v>
      </c>
      <c r="AC9" s="186"/>
      <c r="AD9"/>
      <c r="AE9"/>
    </row>
    <row r="10" spans="1:29" s="1" customFormat="1" ht="57.75" customHeight="1">
      <c r="A10" s="184"/>
      <c r="B10" s="184"/>
      <c r="C10" s="185" t="str">
        <f>B11</f>
        <v>Andrejčík Samuel SVK</v>
      </c>
      <c r="D10" s="185"/>
      <c r="E10" s="69" t="s">
        <v>3</v>
      </c>
      <c r="F10" s="185" t="str">
        <f>B12</f>
        <v>Komar Davor CRO</v>
      </c>
      <c r="G10" s="185"/>
      <c r="H10" s="69" t="s">
        <v>3</v>
      </c>
      <c r="I10" s="185" t="str">
        <f>B13</f>
        <v>Klimčo Marián SVK</v>
      </c>
      <c r="J10" s="185"/>
      <c r="K10" s="69" t="s">
        <v>3</v>
      </c>
      <c r="L10" s="192"/>
      <c r="M10" s="192"/>
      <c r="N10" s="72" t="s">
        <v>3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71"/>
      <c r="AB10" s="186"/>
      <c r="AC10" s="186"/>
    </row>
    <row r="11" spans="1:31" ht="30" customHeight="1">
      <c r="A11" s="68">
        <f>VLOOKUP("A1",'zoznam hracov_list of players'!$A$46:$C$62,2,0)</f>
        <v>401</v>
      </c>
      <c r="B11" s="78" t="str">
        <f>VLOOKUP("A1",'zoznam hracov_list of players'!$A$46:$F$62,6,0)</f>
        <v>Andrejčík Samuel SVK</v>
      </c>
      <c r="C11" s="111"/>
      <c r="D11" s="111"/>
      <c r="E11" s="111"/>
      <c r="F11" s="112">
        <v>2</v>
      </c>
      <c r="G11" s="112">
        <v>4</v>
      </c>
      <c r="H11" s="112"/>
      <c r="I11" s="112">
        <v>12</v>
      </c>
      <c r="J11" s="112">
        <v>1</v>
      </c>
      <c r="K11" s="112"/>
      <c r="L11" s="112"/>
      <c r="M11" s="112"/>
      <c r="N11" s="113"/>
      <c r="O11" s="263">
        <f>IF(SUM(C11:N11)=0,"",IF($C11&gt;$D11,1,0)+IF($F11&gt;$G11,1,0)+IF($I11&gt;$J11,1,0)+IF($L11&gt;$M11,1,0)+$E11+$H11+$K11+$N11)</f>
        <v>1</v>
      </c>
      <c r="P11" s="263"/>
      <c r="Q11" s="261">
        <f>IF(SUM(C11:N11)=0,"",IF(C11="",0,1)+IF(F11="",0,1)+IF(I11="",0,1)+IF(L11="",0,1))</f>
        <v>2</v>
      </c>
      <c r="R11" s="261"/>
      <c r="S11" s="115">
        <f aca="true" t="shared" si="0" ref="S11:T13">IF(AND(C11="",F11="",I11="",L11=""),"",N(C11)+N(F11)+N(I11)+N(L11))</f>
        <v>14</v>
      </c>
      <c r="T11" s="115">
        <f t="shared" si="0"/>
        <v>5</v>
      </c>
      <c r="U11" s="262">
        <f>O11</f>
        <v>1</v>
      </c>
      <c r="V11" s="262"/>
      <c r="W11" s="262">
        <f>IF(Q11="","",(S11-T11))</f>
        <v>9</v>
      </c>
      <c r="X11" s="262"/>
      <c r="Y11" s="262">
        <f>IF(Q11="","",S11)</f>
        <v>14</v>
      </c>
      <c r="Z11" s="262"/>
      <c r="AA11" s="65">
        <f>IF(SUM(C11:N11)=0,0,U11*1000000+W11*1000+Y11)</f>
        <v>1009014</v>
      </c>
      <c r="AB11" s="178">
        <f>IF(AA11=0,"",IF(LARGE($AA$11:$AA$13,1)=AA11,1,IF(LARGE($AA$11:$AA$13,2)=AA11,2,IF(LARGE($AA$11:$AA$13,3)=AA11,3,IF(LARGE($AA$11:$AA$13,4)=AA11,4,-1)))))</f>
        <v>2</v>
      </c>
      <c r="AC11" s="178"/>
      <c r="AD11"/>
      <c r="AE11"/>
    </row>
    <row r="12" spans="1:31" ht="30" customHeight="1">
      <c r="A12" s="68">
        <f>VLOOKUP("A2",'zoznam hracov_list of players'!$A$46:$C$62,2,0)</f>
        <v>406</v>
      </c>
      <c r="B12" s="78" t="str">
        <f>VLOOKUP("A2",'zoznam hracov_list of players'!$A$46:$F$62,6,0)</f>
        <v>Komar Davor CRO</v>
      </c>
      <c r="C12" s="114">
        <f>IF(G11="","",G11)</f>
        <v>4</v>
      </c>
      <c r="D12" s="114">
        <f>IF(F11="","",F11)</f>
        <v>2</v>
      </c>
      <c r="E12" s="114"/>
      <c r="F12" s="111"/>
      <c r="G12" s="111"/>
      <c r="H12" s="111"/>
      <c r="I12" s="112">
        <v>10</v>
      </c>
      <c r="J12" s="112">
        <v>0</v>
      </c>
      <c r="K12" s="112"/>
      <c r="L12" s="112"/>
      <c r="M12" s="112"/>
      <c r="N12" s="113"/>
      <c r="O12" s="263">
        <f>IF(SUM(C12:N12)=0,"",IF($C12&gt;$D12,1,0)+IF($F12&gt;$G12,1,0)+IF($I12&gt;$J12,1,0)+IF($L12&gt;$M12,1,0)+$E12+$H12+$K12+$N12)</f>
        <v>2</v>
      </c>
      <c r="P12" s="263"/>
      <c r="Q12" s="261">
        <f>IF(SUM(C12:N12)=0,"",IF(C12="",0,1)+IF(F12="",0,1)+IF(I12="",0,1)+IF(L12="",0,1))</f>
        <v>2</v>
      </c>
      <c r="R12" s="261"/>
      <c r="S12" s="115">
        <f t="shared" si="0"/>
        <v>14</v>
      </c>
      <c r="T12" s="115">
        <f t="shared" si="0"/>
        <v>2</v>
      </c>
      <c r="U12" s="262">
        <f>O12</f>
        <v>2</v>
      </c>
      <c r="V12" s="262"/>
      <c r="W12" s="262">
        <f>IF(Q12="","",(S12-T12))</f>
        <v>12</v>
      </c>
      <c r="X12" s="262"/>
      <c r="Y12" s="262">
        <f>IF(Q12="","",S12)</f>
        <v>14</v>
      </c>
      <c r="Z12" s="262"/>
      <c r="AA12" s="65">
        <f>IF(SUM(C12:N12)=0,0,U12*1000000+W12*1000+Y12)</f>
        <v>2012014</v>
      </c>
      <c r="AB12" s="178">
        <f>IF(AA12=0,"",IF(LARGE($AA$11:$AA$13,1)=AA12,1,IF(LARGE($AA$11:$AA$13,2)=AA12,2,IF(LARGE($AA$11:$AA$13,3)=AA12,3,IF(LARGE($AA$11:$AA$13,4)=AA12,4,-1)))))</f>
        <v>1</v>
      </c>
      <c r="AC12" s="178"/>
      <c r="AD12"/>
      <c r="AE12"/>
    </row>
    <row r="13" spans="1:31" ht="30" customHeight="1">
      <c r="A13" s="68">
        <f>VLOOKUP("A3",'zoznam hracov_list of players'!$A$46:$C$62,2,0)</f>
        <v>411</v>
      </c>
      <c r="B13" s="78" t="str">
        <f>VLOOKUP("A3",'zoznam hracov_list of players'!$A$46:$F$62,6,0)</f>
        <v>Klimčo Marián SVK</v>
      </c>
      <c r="C13" s="114">
        <f>IF(J11="","",J11)</f>
        <v>1</v>
      </c>
      <c r="D13" s="114">
        <f>IF(I11="","",I11)</f>
        <v>12</v>
      </c>
      <c r="E13" s="114"/>
      <c r="F13" s="325">
        <f>IF(J12="","",J12)</f>
        <v>0</v>
      </c>
      <c r="G13" s="114">
        <f>IF(I12="","",I12)</f>
        <v>10</v>
      </c>
      <c r="H13" s="114"/>
      <c r="I13" s="111"/>
      <c r="J13" s="111"/>
      <c r="K13" s="111"/>
      <c r="L13" s="112"/>
      <c r="M13" s="112"/>
      <c r="N13" s="113"/>
      <c r="O13" s="263">
        <f>IF(SUM(C13:N13)=0,"",IF($C13&gt;$D13,1,0)+IF($F13&gt;$G13,1,0)+IF($I13&gt;$J13,1,0)+IF($L13&gt;$M13,1,0)+$E13+$H13+$K13+$N13)</f>
        <v>0</v>
      </c>
      <c r="P13" s="263"/>
      <c r="Q13" s="261">
        <f>IF(SUM(C13:N13)=0,"",IF(C13="",0,1)+IF(F13="",0,1)+IF(I13="",0,1)+IF(L13="",0,1))</f>
        <v>2</v>
      </c>
      <c r="R13" s="261"/>
      <c r="S13" s="115">
        <f t="shared" si="0"/>
        <v>1</v>
      </c>
      <c r="T13" s="115">
        <f t="shared" si="0"/>
        <v>22</v>
      </c>
      <c r="U13" s="262">
        <f>O13</f>
        <v>0</v>
      </c>
      <c r="V13" s="262"/>
      <c r="W13" s="262">
        <f>IF(Q13="","",(S13-T13))</f>
        <v>-21</v>
      </c>
      <c r="X13" s="262"/>
      <c r="Y13" s="262">
        <f>IF(Q13="","",S13)</f>
        <v>1</v>
      </c>
      <c r="Z13" s="262"/>
      <c r="AA13" s="65">
        <f>IF(SUM(C13:N13)=0,0,U13*1000000+W13*1000+Y13)</f>
        <v>-20999</v>
      </c>
      <c r="AB13" s="193">
        <f>IF(AA13=0,"",IF(LARGE($AA$11:$AA$13,1)=AA13,1,IF(LARGE($AA$11:$AA$13,2)=AA13,2,IF(LARGE($AA$11:$AA$13,3)=AA13,3,IF(LARGE($AA$11:$AA$13,4)=AA13,4,-1)))))</f>
        <v>3</v>
      </c>
      <c r="AC13" s="193"/>
      <c r="AD13"/>
      <c r="AE13"/>
    </row>
    <row r="15" spans="1:31" ht="15" customHeight="1">
      <c r="A15" s="184" t="s">
        <v>18</v>
      </c>
      <c r="B15" s="184"/>
      <c r="C15" s="185">
        <f>A17</f>
        <v>402</v>
      </c>
      <c r="D15" s="185"/>
      <c r="E15" s="69"/>
      <c r="F15" s="185">
        <f>A18</f>
        <v>407</v>
      </c>
      <c r="G15" s="185"/>
      <c r="H15" s="69"/>
      <c r="I15" s="185">
        <f>A19</f>
        <v>412</v>
      </c>
      <c r="J15" s="185"/>
      <c r="K15" s="69"/>
      <c r="L15" s="192"/>
      <c r="M15" s="192"/>
      <c r="N15" s="70"/>
      <c r="O15" s="177" t="s">
        <v>44</v>
      </c>
      <c r="P15" s="177"/>
      <c r="Q15" s="177" t="s">
        <v>45</v>
      </c>
      <c r="R15" s="177"/>
      <c r="S15" s="177" t="s">
        <v>46</v>
      </c>
      <c r="T15" s="177"/>
      <c r="U15" s="177" t="s">
        <v>113</v>
      </c>
      <c r="V15" s="177"/>
      <c r="W15" s="177" t="s">
        <v>114</v>
      </c>
      <c r="X15" s="177"/>
      <c r="Y15" s="177" t="s">
        <v>115</v>
      </c>
      <c r="Z15" s="177"/>
      <c r="AA15" s="71"/>
      <c r="AB15" s="186" t="s">
        <v>47</v>
      </c>
      <c r="AC15" s="186"/>
      <c r="AD15"/>
      <c r="AE15"/>
    </row>
    <row r="16" spans="1:29" s="1" customFormat="1" ht="57.75" customHeight="1">
      <c r="A16" s="184"/>
      <c r="B16" s="184"/>
      <c r="C16" s="185" t="str">
        <f>B17</f>
        <v>Ďurkovič Róbert SVK</v>
      </c>
      <c r="D16" s="185"/>
      <c r="E16" s="69" t="s">
        <v>3</v>
      </c>
      <c r="F16" s="185" t="str">
        <f>B18</f>
        <v>Thompson Harry GBR</v>
      </c>
      <c r="G16" s="185"/>
      <c r="H16" s="69" t="s">
        <v>3</v>
      </c>
      <c r="I16" s="185" t="str">
        <f>B19</f>
        <v>Schmid Marek CZE</v>
      </c>
      <c r="J16" s="185"/>
      <c r="K16" s="69" t="s">
        <v>3</v>
      </c>
      <c r="L16" s="192"/>
      <c r="M16" s="192"/>
      <c r="N16" s="72" t="s">
        <v>3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71"/>
      <c r="AB16" s="186"/>
      <c r="AC16" s="186"/>
    </row>
    <row r="17" spans="1:31" ht="30" customHeight="1">
      <c r="A17" s="68">
        <f>VLOOKUP("B1",'zoznam hracov_list of players'!$A$46:$C$62,2,0)</f>
        <v>402</v>
      </c>
      <c r="B17" s="78" t="str">
        <f>VLOOKUP("B1",'zoznam hracov_list of players'!$A$46:$F$62,6,0)</f>
        <v>Ďurkovič Róbert SVK</v>
      </c>
      <c r="C17" s="111"/>
      <c r="D17" s="111"/>
      <c r="E17" s="111"/>
      <c r="F17" s="112">
        <v>1</v>
      </c>
      <c r="G17" s="112">
        <v>3</v>
      </c>
      <c r="H17" s="112"/>
      <c r="I17" s="112">
        <v>4</v>
      </c>
      <c r="J17" s="112">
        <v>3</v>
      </c>
      <c r="K17" s="117"/>
      <c r="L17" s="112"/>
      <c r="M17" s="112"/>
      <c r="N17" s="113"/>
      <c r="O17" s="263">
        <f>IF(SUM(C17:N17)=0,"",IF($C17&gt;$D17,1,0)+IF($F17&gt;$G17,1,0)+IF($I17&gt;$J17,1,0)+IF($L17&gt;$M17,1,0)+$E17+$H17+$K17+$N17)</f>
        <v>1</v>
      </c>
      <c r="P17" s="263"/>
      <c r="Q17" s="261">
        <f>IF(SUM(C17:N17)=0,"",IF(C17="",0,1)+IF(F17="",0,1)+IF(I17="",0,1)+IF(L17="",0,1))</f>
        <v>2</v>
      </c>
      <c r="R17" s="261"/>
      <c r="S17" s="115">
        <f aca="true" t="shared" si="1" ref="S17:T19">IF(AND(C17="",F17="",I17="",L17=""),"",N(C17)+N(F17)+N(I17)+N(L17))</f>
        <v>5</v>
      </c>
      <c r="T17" s="115">
        <f t="shared" si="1"/>
        <v>6</v>
      </c>
      <c r="U17" s="262">
        <f>O17</f>
        <v>1</v>
      </c>
      <c r="V17" s="262"/>
      <c r="W17" s="262">
        <f>IF(Q17="","",(S17-T17))</f>
        <v>-1</v>
      </c>
      <c r="X17" s="262"/>
      <c r="Y17" s="262">
        <f>IF(Q17="","",S17)</f>
        <v>5</v>
      </c>
      <c r="Z17" s="262"/>
      <c r="AA17" s="65">
        <f>IF(SUM(C17:N17)=0,0,U17*1000000+W17*1000+Y17)</f>
        <v>999005</v>
      </c>
      <c r="AB17" s="193">
        <f>IF(AA17=0,"",IF(LARGE($AA$17:$AA$19,1)=AA17,1,IF(LARGE($AA$17:$AA$19,2)=AA17,2,IF(LARGE($AA$17:$AA$19,3)=AA17,3,IF(LARGE($AA$17:$AA$19,4)=AA17,4,-1)))))</f>
        <v>2</v>
      </c>
      <c r="AC17" s="193"/>
      <c r="AD17"/>
      <c r="AE17"/>
    </row>
    <row r="18" spans="1:31" ht="30" customHeight="1">
      <c r="A18" s="68">
        <f>VLOOKUP("B2",'zoznam hracov_list of players'!$A$46:$C$62,2,0)</f>
        <v>407</v>
      </c>
      <c r="B18" s="78" t="str">
        <f>VLOOKUP("B2",'zoznam hracov_list of players'!$A$46:$F$62,6,0)</f>
        <v>Thompson Harry GBR</v>
      </c>
      <c r="C18" s="114">
        <f>IF(G17="","",G17)</f>
        <v>3</v>
      </c>
      <c r="D18" s="114">
        <f>IF(F17="","",F17)</f>
        <v>1</v>
      </c>
      <c r="E18" s="114"/>
      <c r="F18" s="111"/>
      <c r="G18" s="111"/>
      <c r="H18" s="111"/>
      <c r="I18" s="112">
        <v>3</v>
      </c>
      <c r="J18" s="112">
        <v>1</v>
      </c>
      <c r="K18" s="117"/>
      <c r="L18" s="112"/>
      <c r="M18" s="112"/>
      <c r="N18" s="113"/>
      <c r="O18" s="263">
        <f>IF(SUM(C18:N18)=0,"",IF($C18&gt;$D18,1,0)+IF($F18&gt;$G18,1,0)+IF($I18&gt;$J18,1,0)+IF($L18&gt;$M18,1,0)+$E18+$H18+$K18+$N18)</f>
        <v>2</v>
      </c>
      <c r="P18" s="263"/>
      <c r="Q18" s="261">
        <f>IF(SUM(C18:N18)=0,"",IF(C18="",0,1)+IF(F18="",0,1)+IF(I18="",0,1)+IF(L18="",0,1))</f>
        <v>2</v>
      </c>
      <c r="R18" s="261"/>
      <c r="S18" s="115">
        <f t="shared" si="1"/>
        <v>6</v>
      </c>
      <c r="T18" s="115">
        <f t="shared" si="1"/>
        <v>2</v>
      </c>
      <c r="U18" s="262">
        <f>O18</f>
        <v>2</v>
      </c>
      <c r="V18" s="262"/>
      <c r="W18" s="262">
        <f>IF(Q18="","",(S18-T18))</f>
        <v>4</v>
      </c>
      <c r="X18" s="262"/>
      <c r="Y18" s="262">
        <f>IF(Q18="","",S18)</f>
        <v>6</v>
      </c>
      <c r="Z18" s="262"/>
      <c r="AA18" s="65">
        <f>IF(SUM(C18:N18)=0,0,U18*1000000+W18*1000+Y18)</f>
        <v>2004006</v>
      </c>
      <c r="AB18" s="178">
        <f>IF(AA18=0,"",IF(LARGE($AA$17:$AA$19,1)=AA18,1,IF(LARGE($AA$17:$AA$19,2)=AA18,2,IF(LARGE($AA$17:$AA$19,3)=AA18,3,IF(LARGE($AA$17:$AA$19,4)=AA18,4,-1)))))</f>
        <v>1</v>
      </c>
      <c r="AC18" s="178"/>
      <c r="AD18"/>
      <c r="AE18"/>
    </row>
    <row r="19" spans="1:31" ht="30" customHeight="1">
      <c r="A19" s="68">
        <f>VLOOKUP("B3",'zoznam hracov_list of players'!$A$46:$C$62,2,0)</f>
        <v>412</v>
      </c>
      <c r="B19" s="78" t="str">
        <f>VLOOKUP("B3",'zoznam hracov_list of players'!$A$46:$F$62,6,0)</f>
        <v>Schmid Marek CZE</v>
      </c>
      <c r="C19" s="114">
        <f>IF(J17="","",J17)</f>
        <v>3</v>
      </c>
      <c r="D19" s="114">
        <f>IF(I17="","",I17)</f>
        <v>4</v>
      </c>
      <c r="E19" s="114"/>
      <c r="F19" s="114">
        <f>IF(J18="","",J18)</f>
        <v>1</v>
      </c>
      <c r="G19" s="114">
        <f>IF(I18="","",I18)</f>
        <v>3</v>
      </c>
      <c r="H19" s="114"/>
      <c r="I19" s="111"/>
      <c r="J19" s="111"/>
      <c r="K19" s="111"/>
      <c r="L19" s="112"/>
      <c r="M19" s="112"/>
      <c r="N19" s="113"/>
      <c r="O19" s="263">
        <f>IF(SUM(C19:N19)=0,"",IF($C19&gt;$D19,1,0)+IF($F19&gt;$G19,1,0)+IF($I19&gt;$J19,1,0)+IF($L19&gt;$M19,1,0)+$E19+$H19+$K19+$N19)</f>
        <v>0</v>
      </c>
      <c r="P19" s="263"/>
      <c r="Q19" s="261">
        <f>IF(SUM(C19:N19)=0,"",IF(C19="",0,1)+IF(F19="",0,1)+IF(I19="",0,1)+IF(L19="",0,1))</f>
        <v>2</v>
      </c>
      <c r="R19" s="261"/>
      <c r="S19" s="115">
        <f t="shared" si="1"/>
        <v>4</v>
      </c>
      <c r="T19" s="115">
        <f t="shared" si="1"/>
        <v>7</v>
      </c>
      <c r="U19" s="262">
        <f>O19</f>
        <v>0</v>
      </c>
      <c r="V19" s="262"/>
      <c r="W19" s="262">
        <f>IF(Q19="","",(S19-T19))</f>
        <v>-3</v>
      </c>
      <c r="X19" s="262"/>
      <c r="Y19" s="262">
        <f>IF(Q19="","",S19)</f>
        <v>4</v>
      </c>
      <c r="Z19" s="262"/>
      <c r="AA19" s="65">
        <f>IF(SUM(C19:N19)=0,0,U19*1000000+W19*1000+Y19)</f>
        <v>-2996</v>
      </c>
      <c r="AB19" s="193">
        <f>IF(AA19=0,"",IF(LARGE($AA$17:$AA$19,1)=AA19,1,IF(LARGE($AA$17:$AA$19,2)=AA19,2,IF(LARGE($AA$17:$AA$19,3)=AA19,3,IF(LARGE($AA$17:$AA$19,4)=AA19,4,-1)))))</f>
        <v>3</v>
      </c>
      <c r="AC19" s="193"/>
      <c r="AD19"/>
      <c r="AE19"/>
    </row>
    <row r="21" spans="1:31" ht="15" customHeight="1">
      <c r="A21" s="184" t="s">
        <v>19</v>
      </c>
      <c r="B21" s="184"/>
      <c r="C21" s="185">
        <f>A23</f>
        <v>403</v>
      </c>
      <c r="D21" s="185"/>
      <c r="E21" s="69"/>
      <c r="F21" s="185">
        <f>A24</f>
        <v>408</v>
      </c>
      <c r="G21" s="185"/>
      <c r="H21" s="69"/>
      <c r="I21" s="185">
        <f>A25</f>
        <v>413</v>
      </c>
      <c r="J21" s="185"/>
      <c r="K21" s="69"/>
      <c r="L21" s="192"/>
      <c r="M21" s="192"/>
      <c r="N21" s="70"/>
      <c r="O21" s="177" t="s">
        <v>44</v>
      </c>
      <c r="P21" s="177"/>
      <c r="Q21" s="177" t="s">
        <v>45</v>
      </c>
      <c r="R21" s="177"/>
      <c r="S21" s="177" t="s">
        <v>46</v>
      </c>
      <c r="T21" s="177"/>
      <c r="U21" s="177" t="s">
        <v>113</v>
      </c>
      <c r="V21" s="177"/>
      <c r="W21" s="177" t="s">
        <v>114</v>
      </c>
      <c r="X21" s="177"/>
      <c r="Y21" s="177" t="s">
        <v>115</v>
      </c>
      <c r="Z21" s="177"/>
      <c r="AA21" s="71"/>
      <c r="AB21" s="186" t="s">
        <v>47</v>
      </c>
      <c r="AC21" s="186"/>
      <c r="AD21"/>
      <c r="AE21"/>
    </row>
    <row r="22" spans="1:29" s="1" customFormat="1" ht="57.75" customHeight="1">
      <c r="A22" s="184"/>
      <c r="B22" s="184"/>
      <c r="C22" s="185" t="str">
        <f>B23</f>
        <v>Balcová Michaela SVK</v>
      </c>
      <c r="D22" s="185"/>
      <c r="E22" s="69" t="s">
        <v>3</v>
      </c>
      <c r="F22" s="185" t="str">
        <f>B24</f>
        <v>Kolinko Artem UKR</v>
      </c>
      <c r="G22" s="185"/>
      <c r="H22" s="69" t="s">
        <v>3</v>
      </c>
      <c r="I22" s="185" t="str">
        <f>B25</f>
        <v>Suha Vivien HUN</v>
      </c>
      <c r="J22" s="185"/>
      <c r="K22" s="69" t="s">
        <v>3</v>
      </c>
      <c r="L22" s="192"/>
      <c r="M22" s="192"/>
      <c r="N22" s="72" t="s">
        <v>3</v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71"/>
      <c r="AB22" s="186"/>
      <c r="AC22" s="186"/>
    </row>
    <row r="23" spans="1:31" ht="30" customHeight="1">
      <c r="A23" s="68">
        <f>VLOOKUP("C1",'zoznam hracov_list of players'!$A$46:$C$62,2,0)</f>
        <v>403</v>
      </c>
      <c r="B23" s="78" t="str">
        <f>VLOOKUP("C1",'zoznam hracov_list of players'!$A$46:$F$62,6,0)</f>
        <v>Balcová Michaela SVK</v>
      </c>
      <c r="C23" s="111"/>
      <c r="D23" s="111"/>
      <c r="E23" s="111"/>
      <c r="F23" s="112">
        <v>2</v>
      </c>
      <c r="G23" s="112">
        <v>6</v>
      </c>
      <c r="H23" s="112"/>
      <c r="I23" s="112">
        <v>18</v>
      </c>
      <c r="J23" s="112">
        <v>0</v>
      </c>
      <c r="K23" s="117"/>
      <c r="L23" s="112"/>
      <c r="M23" s="112"/>
      <c r="N23" s="113"/>
      <c r="O23" s="263">
        <f>IF(SUM(C23:N23)=0,"",IF($C23&gt;$D23,1,0)+IF($F23&gt;$G23,1,0)+IF($I23&gt;$J23,1,0)+IF($L23&gt;$M23,1,0)+$E23+$H23+$K23+$N23)</f>
        <v>1</v>
      </c>
      <c r="P23" s="263"/>
      <c r="Q23" s="261">
        <f>IF(SUM(C23:N23)=0,"",IF(C23="",0,1)+IF(F23="",0,1)+IF(I23="",0,1)+IF(L23="",0,1))</f>
        <v>2</v>
      </c>
      <c r="R23" s="261"/>
      <c r="S23" s="115">
        <f aca="true" t="shared" si="2" ref="S23:T25">IF(AND(C23="",F23="",I23="",L23=""),"",N(C23)+N(F23)+N(I23)+N(L23))</f>
        <v>20</v>
      </c>
      <c r="T23" s="115">
        <f t="shared" si="2"/>
        <v>6</v>
      </c>
      <c r="U23" s="262">
        <f>O23</f>
        <v>1</v>
      </c>
      <c r="V23" s="262"/>
      <c r="W23" s="262">
        <f>IF(Q23="","",(S23-T23))</f>
        <v>14</v>
      </c>
      <c r="X23" s="262"/>
      <c r="Y23" s="262">
        <f>IF(Q23="","",S23)</f>
        <v>20</v>
      </c>
      <c r="Z23" s="262"/>
      <c r="AA23" s="65">
        <f>IF(SUM(C23:N23)=0,0,U23*1000000+W23*1000+Y23)</f>
        <v>1014020</v>
      </c>
      <c r="AB23" s="178">
        <f>IF(AA23=0,"",IF(LARGE($AA$23:$AA$25,1)=AA23,1,IF(LARGE($AA$23:$AA$25,2)=AA23,2,IF(LARGE($AA$23:$AA$25,3)=AA23,3,IF(LARGE($AA$23:$AA$25,4)=AA23,4,-1)))))</f>
        <v>2</v>
      </c>
      <c r="AC23" s="178"/>
      <c r="AD23"/>
      <c r="AE23"/>
    </row>
    <row r="24" spans="1:31" ht="30" customHeight="1">
      <c r="A24" s="68">
        <f>VLOOKUP("C2",'zoznam hracov_list of players'!$A$46:$C$62,2,0)</f>
        <v>408</v>
      </c>
      <c r="B24" s="78" t="str">
        <f>VLOOKUP("C2",'zoznam hracov_list of players'!$A$46:$F$62,6,0)</f>
        <v>Kolinko Artem UKR</v>
      </c>
      <c r="C24" s="114">
        <f>IF(G23="","",G23)</f>
        <v>6</v>
      </c>
      <c r="D24" s="114">
        <f>IF(F23="","",F23)</f>
        <v>2</v>
      </c>
      <c r="E24" s="114"/>
      <c r="F24" s="111"/>
      <c r="G24" s="111"/>
      <c r="H24" s="111"/>
      <c r="I24" s="112">
        <v>12</v>
      </c>
      <c r="J24" s="112">
        <v>0</v>
      </c>
      <c r="K24" s="117"/>
      <c r="L24" s="112"/>
      <c r="M24" s="112"/>
      <c r="N24" s="113"/>
      <c r="O24" s="263">
        <f>IF(SUM(C24:N24)=0,"",IF($C24&gt;$D24,1,0)+IF($F24&gt;$G24,1,0)+IF($I24&gt;$J24,1,0)+IF($L24&gt;$M24,1,0)+$E24+$H24+$K24+$N24)</f>
        <v>2</v>
      </c>
      <c r="P24" s="263"/>
      <c r="Q24" s="261">
        <f>IF(SUM(C24:N24)=0,"",IF(C24="",0,1)+IF(F24="",0,1)+IF(I24="",0,1)+IF(L24="",0,1))</f>
        <v>2</v>
      </c>
      <c r="R24" s="261"/>
      <c r="S24" s="115">
        <f t="shared" si="2"/>
        <v>18</v>
      </c>
      <c r="T24" s="115">
        <f t="shared" si="2"/>
        <v>2</v>
      </c>
      <c r="U24" s="262">
        <f>O24</f>
        <v>2</v>
      </c>
      <c r="V24" s="262"/>
      <c r="W24" s="262">
        <f>IF(Q24="","",(S24-T24))</f>
        <v>16</v>
      </c>
      <c r="X24" s="262"/>
      <c r="Y24" s="262">
        <f>IF(Q24="","",S24)</f>
        <v>18</v>
      </c>
      <c r="Z24" s="262"/>
      <c r="AA24" s="65">
        <f>IF(SUM(C24:N24)=0,0,U24*1000000+W24*1000+Y24)</f>
        <v>2016018</v>
      </c>
      <c r="AB24" s="178">
        <f>IF(AA24=0,"",IF(LARGE($AA$23:$AA$25,1)=AA24,1,IF(LARGE($AA$23:$AA$25,2)=AA24,2,IF(LARGE($AA$23:$AA$25,3)=AA24,3,IF(LARGE($AA$23:$AA$25,4)=AA24,4,-1)))))</f>
        <v>1</v>
      </c>
      <c r="AC24" s="178"/>
      <c r="AD24"/>
      <c r="AE24"/>
    </row>
    <row r="25" spans="1:31" ht="30" customHeight="1">
      <c r="A25" s="68">
        <f>VLOOKUP("C3",'zoznam hracov_list of players'!$A$46:$C$62,2,0)</f>
        <v>413</v>
      </c>
      <c r="B25" s="78" t="str">
        <f>VLOOKUP("C3",'zoznam hracov_list of players'!$A$46:$F$62,6,0)</f>
        <v>Suha Vivien HUN</v>
      </c>
      <c r="C25" s="114">
        <f>IF(J23="","",J23)</f>
        <v>0</v>
      </c>
      <c r="D25" s="114">
        <f>IF(I23="","",I23)</f>
        <v>18</v>
      </c>
      <c r="E25" s="114"/>
      <c r="F25" s="114">
        <f>IF(J24="","",J24)</f>
        <v>0</v>
      </c>
      <c r="G25" s="114">
        <f>IF(I24="","",I24)</f>
        <v>12</v>
      </c>
      <c r="H25" s="114"/>
      <c r="I25" s="111"/>
      <c r="J25" s="111"/>
      <c r="K25" s="111"/>
      <c r="L25" s="112"/>
      <c r="M25" s="112"/>
      <c r="N25" s="113"/>
      <c r="O25" s="263">
        <f>IF(SUM(C25:N25)=0,"",IF($C25&gt;$D25,1,0)+IF($F25&gt;$G25,1,0)+IF($I25&gt;$J25,1,0)+IF($L25&gt;$M25,1,0)+$E25+$H25+$K25+$N25)</f>
        <v>0</v>
      </c>
      <c r="P25" s="263"/>
      <c r="Q25" s="261">
        <f>IF(SUM(C25:N25)=0,"",IF(C25="",0,1)+IF(F25="",0,1)+IF(I25="",0,1)+IF(L25="",0,1))</f>
        <v>2</v>
      </c>
      <c r="R25" s="261"/>
      <c r="S25" s="115">
        <f t="shared" si="2"/>
        <v>0</v>
      </c>
      <c r="T25" s="115">
        <f t="shared" si="2"/>
        <v>30</v>
      </c>
      <c r="U25" s="262">
        <f>O25</f>
        <v>0</v>
      </c>
      <c r="V25" s="262"/>
      <c r="W25" s="262">
        <f>IF(Q25="","",(S25-T25))</f>
        <v>-30</v>
      </c>
      <c r="X25" s="262"/>
      <c r="Y25" s="262">
        <f>IF(Q25="","",S25)</f>
        <v>0</v>
      </c>
      <c r="Z25" s="262"/>
      <c r="AA25" s="65">
        <f>IF(SUM(C25:N25)=0,0,U25*1000000+W25*1000+Y25)</f>
        <v>-30000</v>
      </c>
      <c r="AB25" s="193">
        <f>IF(AA25=0,"",IF(LARGE($AA$23:$AA$25,1)=AA25,1,IF(LARGE($AA$23:$AA$25,2)=AA25,2,IF(LARGE($AA$23:$AA$25,3)=AA25,3,IF(LARGE($AA$23:$AA$25,4)=AA25,4,-1)))))</f>
        <v>3</v>
      </c>
      <c r="AC25" s="193"/>
      <c r="AD25"/>
      <c r="AE25"/>
    </row>
    <row r="27" spans="1:31" ht="15" customHeight="1">
      <c r="A27" s="184" t="s">
        <v>92</v>
      </c>
      <c r="B27" s="184"/>
      <c r="C27" s="185">
        <f>A29</f>
        <v>404</v>
      </c>
      <c r="D27" s="185"/>
      <c r="E27" s="69"/>
      <c r="F27" s="185">
        <f>A30</f>
        <v>409</v>
      </c>
      <c r="G27" s="185"/>
      <c r="H27" s="69"/>
      <c r="I27" s="185">
        <f>A31</f>
        <v>414</v>
      </c>
      <c r="J27" s="185"/>
      <c r="K27" s="69"/>
      <c r="L27" s="185">
        <f>A32</f>
        <v>417</v>
      </c>
      <c r="M27" s="185"/>
      <c r="N27" s="70"/>
      <c r="O27" s="177" t="s">
        <v>44</v>
      </c>
      <c r="P27" s="177"/>
      <c r="Q27" s="177" t="s">
        <v>45</v>
      </c>
      <c r="R27" s="177"/>
      <c r="S27" s="177" t="s">
        <v>46</v>
      </c>
      <c r="T27" s="177"/>
      <c r="U27" s="177" t="s">
        <v>113</v>
      </c>
      <c r="V27" s="177"/>
      <c r="W27" s="177" t="s">
        <v>114</v>
      </c>
      <c r="X27" s="177"/>
      <c r="Y27" s="177" t="s">
        <v>115</v>
      </c>
      <c r="Z27" s="177"/>
      <c r="AA27" s="71"/>
      <c r="AB27" s="186" t="s">
        <v>47</v>
      </c>
      <c r="AC27" s="186"/>
      <c r="AD27"/>
      <c r="AE27"/>
    </row>
    <row r="28" spans="1:29" s="1" customFormat="1" ht="57.75" customHeight="1">
      <c r="A28" s="184"/>
      <c r="B28" s="184"/>
      <c r="C28" s="185" t="str">
        <f>B29</f>
        <v>Strehársky Martin SVK</v>
      </c>
      <c r="D28" s="185"/>
      <c r="E28" s="69" t="s">
        <v>3</v>
      </c>
      <c r="F28" s="185" t="str">
        <f>B30</f>
        <v>Burian Martin SVK</v>
      </c>
      <c r="G28" s="185"/>
      <c r="H28" s="69" t="s">
        <v>3</v>
      </c>
      <c r="I28" s="185" t="str">
        <f>B31</f>
        <v>Trószyńska Majka  POL</v>
      </c>
      <c r="J28" s="185"/>
      <c r="K28" s="69" t="s">
        <v>3</v>
      </c>
      <c r="L28" s="185" t="str">
        <f>B32</f>
        <v>Lőrincz Gábor HUN</v>
      </c>
      <c r="M28" s="185"/>
      <c r="N28" s="72" t="s">
        <v>3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71"/>
      <c r="AB28" s="186"/>
      <c r="AC28" s="186"/>
    </row>
    <row r="29" spans="1:31" ht="30" customHeight="1">
      <c r="A29" s="68">
        <f>VLOOKUP("D1",'zoznam hracov_list of players'!$A$46:$C$62,2,0)</f>
        <v>404</v>
      </c>
      <c r="B29" s="78" t="str">
        <f>VLOOKUP("D1",'zoznam hracov_list of players'!$A$46:$F$62,6,0)</f>
        <v>Strehársky Martin SVK</v>
      </c>
      <c r="C29" s="111"/>
      <c r="D29" s="111"/>
      <c r="E29" s="111"/>
      <c r="F29" s="112">
        <v>11</v>
      </c>
      <c r="G29" s="112">
        <v>0</v>
      </c>
      <c r="H29" s="112"/>
      <c r="I29" s="340"/>
      <c r="J29" s="340"/>
      <c r="K29" s="112"/>
      <c r="L29" s="112">
        <v>18</v>
      </c>
      <c r="M29" s="112">
        <v>0</v>
      </c>
      <c r="N29" s="113"/>
      <c r="O29" s="263">
        <f>IF(SUM(C29:N29)=0,"",IF($C29&gt;$D29,1,0)+IF($F29&gt;$G29,1,0)+IF($I29&gt;$J29,1,0)+IF($L29&gt;$M29,1,0)+$E29+$H29+$K29+$N29)</f>
        <v>2</v>
      </c>
      <c r="P29" s="263"/>
      <c r="Q29" s="261">
        <f>IF(SUM(C29:N29)=0,"",IF(C29="",0,1)+IF(F29="",0,1)+IF(I29="",0,1)+IF(L29="",0,1))</f>
        <v>2</v>
      </c>
      <c r="R29" s="261"/>
      <c r="S29" s="115">
        <f aca="true" t="shared" si="3" ref="S29:T32">IF(AND(C29="",F29="",I29="",L29=""),"",N(C29)+N(F29)+N(I29)+N(L29))</f>
        <v>29</v>
      </c>
      <c r="T29" s="115">
        <f t="shared" si="3"/>
        <v>0</v>
      </c>
      <c r="U29" s="262">
        <f>O29</f>
        <v>2</v>
      </c>
      <c r="V29" s="262"/>
      <c r="W29" s="262">
        <f>IF(Q29="","",(S29-T29))</f>
        <v>29</v>
      </c>
      <c r="X29" s="262"/>
      <c r="Y29" s="262">
        <f>IF(Q29="","",S29)</f>
        <v>29</v>
      </c>
      <c r="Z29" s="262"/>
      <c r="AA29" s="65">
        <f>IF(SUM(C29:N29)=0,0,U29*1000000+W29*1000+Y29)</f>
        <v>2029029</v>
      </c>
      <c r="AB29" s="264">
        <f>IF(AA29=0,"",IF(LARGE(AA$29:AA$32,1)=AA29,1,IF(LARGE(AA$29:AA$32,2)=AA29,2,IF(LARGE(AA$29:AA$32,3)=AA29,3,IF(LARGE(AA$29:AA$32,4)=AA29,4,-1)))))</f>
        <v>1</v>
      </c>
      <c r="AC29" s="265"/>
      <c r="AD29"/>
      <c r="AE29"/>
    </row>
    <row r="30" spans="1:31" ht="30" customHeight="1">
      <c r="A30" s="68">
        <f>VLOOKUP("D2",'zoznam hracov_list of players'!$A$46:$C$62,2,0)</f>
        <v>409</v>
      </c>
      <c r="B30" s="78" t="str">
        <f>VLOOKUP("D2",'zoznam hracov_list of players'!$A$46:$F$62,6,0)</f>
        <v>Burian Martin SVK</v>
      </c>
      <c r="C30" s="114">
        <f>IF(G29="","",G29)</f>
        <v>0</v>
      </c>
      <c r="D30" s="114">
        <f>IF(F29="","",F29)</f>
        <v>11</v>
      </c>
      <c r="E30" s="114"/>
      <c r="F30" s="111"/>
      <c r="G30" s="111"/>
      <c r="H30" s="111"/>
      <c r="I30" s="340"/>
      <c r="J30" s="340"/>
      <c r="K30" s="112"/>
      <c r="L30" s="112">
        <v>12</v>
      </c>
      <c r="M30" s="112">
        <v>0</v>
      </c>
      <c r="N30" s="113"/>
      <c r="O30" s="263">
        <f>IF(SUM(C30:N30)=0,"",IF($C30&gt;$D30,1,0)+IF($F30&gt;$G30,1,0)+IF($I30&gt;$J30,1,0)+IF($L30&gt;$M30,1,0)+$E30+$H30+$K30+$N30)</f>
        <v>1</v>
      </c>
      <c r="P30" s="263"/>
      <c r="Q30" s="261">
        <f>IF(SUM(C30:N30)=0,"",IF(C30="",0,1)+IF(F30="",0,1)+IF(I30="",0,1)+IF(L30="",0,1))</f>
        <v>2</v>
      </c>
      <c r="R30" s="261"/>
      <c r="S30" s="115">
        <f t="shared" si="3"/>
        <v>12</v>
      </c>
      <c r="T30" s="115">
        <f t="shared" si="3"/>
        <v>11</v>
      </c>
      <c r="U30" s="262">
        <f>O30</f>
        <v>1</v>
      </c>
      <c r="V30" s="262"/>
      <c r="W30" s="262">
        <f>IF(Q30="","",(S30-T30))</f>
        <v>1</v>
      </c>
      <c r="X30" s="262"/>
      <c r="Y30" s="262">
        <f>IF(Q30="","",S30)</f>
        <v>12</v>
      </c>
      <c r="Z30" s="262"/>
      <c r="AA30" s="65">
        <f>IF(SUM(C30:N30)=0,0,U30*1000000+W30*1000+Y30)</f>
        <v>1001012</v>
      </c>
      <c r="AB30" s="264">
        <f>IF(AA30=0,"",IF(LARGE(AA$29:AA$32,1)=AA30,1,IF(LARGE(AA$29:AA$32,2)=AA30,2,IF(LARGE(AA$29:AA$32,3)=AA30,3,IF(LARGE(AA$29:AA$32,4)=AA30,4,-1)))))</f>
        <v>2</v>
      </c>
      <c r="AC30" s="265"/>
      <c r="AD30"/>
      <c r="AE30"/>
    </row>
    <row r="31" spans="1:31" ht="30" customHeight="1">
      <c r="A31" s="68">
        <f>VLOOKUP("D3",'zoznam hracov_list of players'!$A$46:$C$62,2,0)</f>
        <v>414</v>
      </c>
      <c r="B31" s="78" t="str">
        <f>VLOOKUP("D3",'zoznam hracov_list of players'!$A$46:$F$62,6,0)</f>
        <v>Trószyńska Majka  POL</v>
      </c>
      <c r="C31" s="118">
        <v>1</v>
      </c>
      <c r="D31" s="118">
        <v>11</v>
      </c>
      <c r="E31" s="118"/>
      <c r="F31" s="118">
        <v>0</v>
      </c>
      <c r="G31" s="118">
        <v>9</v>
      </c>
      <c r="H31" s="118"/>
      <c r="I31" s="341"/>
      <c r="J31" s="341"/>
      <c r="K31" s="119"/>
      <c r="L31" s="120">
        <v>2</v>
      </c>
      <c r="M31" s="120">
        <v>3</v>
      </c>
      <c r="N31" s="121"/>
      <c r="O31" s="269">
        <f>IF(SUM(C31:N31)=0,"",IF($C31&gt;$D31,1,0)+IF($F31&gt;$G31,1,0)+IF($I31&gt;$J31,1,0)+IF($L31&gt;$M31,1,0)+$E31+$H31+$K31+$N31)</f>
        <v>0</v>
      </c>
      <c r="P31" s="269"/>
      <c r="Q31" s="270">
        <f>IF(SUM(C31:N31)=0,"",IF(C31="",0,1)+IF(F31="",0,1)+IF(I31="",0,1)+IF(L31="",0,1))</f>
        <v>3</v>
      </c>
      <c r="R31" s="270"/>
      <c r="S31" s="122">
        <f t="shared" si="3"/>
        <v>3</v>
      </c>
      <c r="T31" s="122">
        <f t="shared" si="3"/>
        <v>23</v>
      </c>
      <c r="U31" s="266">
        <f>O31</f>
        <v>0</v>
      </c>
      <c r="V31" s="266"/>
      <c r="W31" s="266">
        <f>IF(Q31="","",(S31-T31))</f>
        <v>-20</v>
      </c>
      <c r="X31" s="266"/>
      <c r="Y31" s="266">
        <f>IF(Q31="","",S31)</f>
        <v>3</v>
      </c>
      <c r="Z31" s="266"/>
      <c r="AA31" s="65">
        <f>IF(SUM(C31:N31)=0,0,U31*1000000+W31*1000+Y31)</f>
        <v>-19997</v>
      </c>
      <c r="AB31" s="267">
        <v>4</v>
      </c>
      <c r="AC31" s="268"/>
      <c r="AD31"/>
      <c r="AE31"/>
    </row>
    <row r="32" spans="1:31" ht="30" customHeight="1">
      <c r="A32" s="68">
        <f>VLOOKUP("D4",'zoznam hracov_list of players'!$A$46:$C$62,2,0)</f>
        <v>417</v>
      </c>
      <c r="B32" s="78" t="str">
        <f>VLOOKUP("D4",'zoznam hracov_list of players'!$A$46:$F$62,6,0)</f>
        <v>Lőrincz Gábor HUN</v>
      </c>
      <c r="C32" s="114">
        <f>IF(M29="","",M29)</f>
        <v>0</v>
      </c>
      <c r="D32" s="114">
        <f>IF(L29="","",L29)</f>
        <v>18</v>
      </c>
      <c r="E32" s="114"/>
      <c r="F32" s="114">
        <f>IF(M30="","",M30)</f>
        <v>0</v>
      </c>
      <c r="G32" s="114">
        <f>IF(L30="","",L30)</f>
        <v>12</v>
      </c>
      <c r="H32" s="114"/>
      <c r="I32" s="342"/>
      <c r="J32" s="342"/>
      <c r="K32" s="111"/>
      <c r="L32" s="318"/>
      <c r="M32" s="318"/>
      <c r="N32" s="116"/>
      <c r="O32" s="263">
        <f>IF(SUM(C32:N32)=0,"",IF($C32&gt;$D32,1,0)+IF($F32&gt;$G32,1,0)+IF($I32&gt;$J32,1,0)+IF($L32&gt;$M32,1,0)+$E32+$H32+$K32+$N32)</f>
        <v>0</v>
      </c>
      <c r="P32" s="263"/>
      <c r="Q32" s="261">
        <f>IF(SUM(C32:N32)=0,"",IF(C32="",0,1)+IF(F32="",0,1)+IF(I32="",0,1)+IF(L32="",0,1))</f>
        <v>2</v>
      </c>
      <c r="R32" s="261"/>
      <c r="S32" s="115">
        <f t="shared" si="3"/>
        <v>0</v>
      </c>
      <c r="T32" s="115">
        <f t="shared" si="3"/>
        <v>30</v>
      </c>
      <c r="U32" s="262">
        <f>O32</f>
        <v>0</v>
      </c>
      <c r="V32" s="262"/>
      <c r="W32" s="262">
        <f>IF(Q32="","",(S32-T32))</f>
        <v>-30</v>
      </c>
      <c r="X32" s="262"/>
      <c r="Y32" s="262">
        <f>IF(Q32="","",S32)</f>
        <v>0</v>
      </c>
      <c r="Z32" s="262"/>
      <c r="AA32" s="65">
        <f>IF(SUM(C32:N32)=0,0,U32*1000000+W32*1000+Y32)</f>
        <v>-30000</v>
      </c>
      <c r="AB32" s="267">
        <v>3</v>
      </c>
      <c r="AC32" s="268"/>
      <c r="AD32"/>
      <c r="AE32"/>
    </row>
    <row r="34" spans="1:31" ht="15" customHeight="1">
      <c r="A34" s="184" t="s">
        <v>93</v>
      </c>
      <c r="B34" s="184"/>
      <c r="C34" s="185">
        <f>A36</f>
        <v>405</v>
      </c>
      <c r="D34" s="185"/>
      <c r="E34" s="69"/>
      <c r="F34" s="185">
        <f>A37</f>
        <v>410</v>
      </c>
      <c r="G34" s="185"/>
      <c r="H34" s="69"/>
      <c r="I34" s="185">
        <f>A38</f>
        <v>415</v>
      </c>
      <c r="J34" s="185"/>
      <c r="K34" s="69"/>
      <c r="L34" s="185">
        <f>A39</f>
        <v>416</v>
      </c>
      <c r="M34" s="185"/>
      <c r="N34" s="70"/>
      <c r="O34" s="177" t="s">
        <v>44</v>
      </c>
      <c r="P34" s="177"/>
      <c r="Q34" s="177" t="s">
        <v>45</v>
      </c>
      <c r="R34" s="177"/>
      <c r="S34" s="177" t="s">
        <v>46</v>
      </c>
      <c r="T34" s="177"/>
      <c r="U34" s="177" t="s">
        <v>113</v>
      </c>
      <c r="V34" s="177"/>
      <c r="W34" s="177" t="s">
        <v>114</v>
      </c>
      <c r="X34" s="177"/>
      <c r="Y34" s="177" t="s">
        <v>115</v>
      </c>
      <c r="Z34" s="177"/>
      <c r="AA34" s="71"/>
      <c r="AB34" s="186" t="s">
        <v>47</v>
      </c>
      <c r="AC34" s="186"/>
      <c r="AD34"/>
      <c r="AE34"/>
    </row>
    <row r="35" spans="1:29" s="1" customFormat="1" ht="57.75" customHeight="1">
      <c r="A35" s="184"/>
      <c r="B35" s="184"/>
      <c r="C35" s="185" t="str">
        <f>B36</f>
        <v>Osmanović Melisa CRO</v>
      </c>
      <c r="D35" s="185"/>
      <c r="E35" s="69" t="s">
        <v>3</v>
      </c>
      <c r="F35" s="185" t="str">
        <f>B37</f>
        <v>Bajtek Jan CZE</v>
      </c>
      <c r="G35" s="185"/>
      <c r="H35" s="69" t="s">
        <v>3</v>
      </c>
      <c r="I35" s="185" t="str">
        <f>B38</f>
        <v>Szabó Alexandra  HUN</v>
      </c>
      <c r="J35" s="185"/>
      <c r="K35" s="69" t="s">
        <v>3</v>
      </c>
      <c r="L35" s="185" t="str">
        <f>B39</f>
        <v>Mihová Anna SVK</v>
      </c>
      <c r="M35" s="185"/>
      <c r="N35" s="72" t="s">
        <v>3</v>
      </c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71"/>
      <c r="AB35" s="186"/>
      <c r="AC35" s="186"/>
    </row>
    <row r="36" spans="1:31" ht="30" customHeight="1">
      <c r="A36" s="68">
        <f>VLOOKUP("E1",'zoznam hracov_list of players'!$A$46:$C$62,2,0)</f>
        <v>405</v>
      </c>
      <c r="B36" s="78" t="str">
        <f>VLOOKUP("E1",'zoznam hracov_list of players'!$A$46:$F$62,6,0)</f>
        <v>Osmanović Melisa CRO</v>
      </c>
      <c r="C36" s="111"/>
      <c r="D36" s="111"/>
      <c r="E36" s="111"/>
      <c r="F36" s="112">
        <v>0</v>
      </c>
      <c r="G36" s="112">
        <v>7</v>
      </c>
      <c r="H36" s="112"/>
      <c r="I36" s="340"/>
      <c r="J36" s="340"/>
      <c r="K36" s="112"/>
      <c r="L36" s="112">
        <v>5</v>
      </c>
      <c r="M36" s="112">
        <v>3</v>
      </c>
      <c r="N36" s="113"/>
      <c r="O36" s="263">
        <f>IF(SUM(C36:N36)=0,"",IF($C36&gt;$D36,1,0)+IF($F36&gt;$G36,1,0)+IF($I36&gt;$J36,1,0)+IF($L36&gt;$M36,1,0)+$E36+$H36+$K36+$N36)</f>
        <v>1</v>
      </c>
      <c r="P36" s="263"/>
      <c r="Q36" s="261">
        <f>IF(SUM(C36:N36)=0,"",IF(C36="",0,1)+IF(F36="",0,1)+IF(I36="",0,1)+IF(L36="",0,1))</f>
        <v>2</v>
      </c>
      <c r="R36" s="261"/>
      <c r="S36" s="115">
        <f aca="true" t="shared" si="4" ref="S36:T39">IF(AND(C36="",F36="",I36="",L36=""),"",N(C36)+N(F36)+N(I36)+N(L36))</f>
        <v>5</v>
      </c>
      <c r="T36" s="115">
        <f t="shared" si="4"/>
        <v>10</v>
      </c>
      <c r="U36" s="262">
        <f>O36</f>
        <v>1</v>
      </c>
      <c r="V36" s="262"/>
      <c r="W36" s="262">
        <f>IF(Q36="","",(S36-T36))</f>
        <v>-5</v>
      </c>
      <c r="X36" s="262"/>
      <c r="Y36" s="262">
        <f>IF(Q36="","",S36)</f>
        <v>5</v>
      </c>
      <c r="Z36" s="262"/>
      <c r="AA36" s="65">
        <f>IF(SUM(C36:N36)=0,0,U36*1000000+W36*1000+Y36)</f>
        <v>995005</v>
      </c>
      <c r="AB36" s="267">
        <f>IF(AA36=0,"",IF(LARGE(AA$36:AA$39,1)=AA36,1,IF(LARGE(AA$36:AA$39,2)=AA36,2,IF(LARGE(AA$36:AA$39,3)=AA36,3,IF(LARGE(AA$36:AA$39,4)=AA36,4,-1)))))</f>
        <v>2</v>
      </c>
      <c r="AC36" s="268"/>
      <c r="AD36"/>
      <c r="AE36"/>
    </row>
    <row r="37" spans="1:31" ht="30" customHeight="1">
      <c r="A37" s="68">
        <f>VLOOKUP("E2",'zoznam hracov_list of players'!$A$46:$C$62,2,0)</f>
        <v>410</v>
      </c>
      <c r="B37" s="78" t="str">
        <f>VLOOKUP("E2",'zoznam hracov_list of players'!$A$46:$F$62,6,0)</f>
        <v>Bajtek Jan CZE</v>
      </c>
      <c r="C37" s="114">
        <f>IF(G36="","",G36)</f>
        <v>7</v>
      </c>
      <c r="D37" s="114">
        <f>IF(F36="","",F36)</f>
        <v>0</v>
      </c>
      <c r="E37" s="114"/>
      <c r="F37" s="111"/>
      <c r="G37" s="111"/>
      <c r="H37" s="111"/>
      <c r="I37" s="340"/>
      <c r="J37" s="340"/>
      <c r="K37" s="112"/>
      <c r="L37" s="112">
        <v>8</v>
      </c>
      <c r="M37" s="112">
        <v>0</v>
      </c>
      <c r="N37" s="113"/>
      <c r="O37" s="263">
        <f>IF(SUM(C37:N37)=0,"",IF($C37&gt;$D37,1,0)+IF($F37&gt;$G37,1,0)+IF($I37&gt;$J37,1,0)+IF($L37&gt;$M37,1,0)+$E37+$H37+$K37+$N37)</f>
        <v>2</v>
      </c>
      <c r="P37" s="263"/>
      <c r="Q37" s="261">
        <f>IF(SUM(C37:N37)=0,"",IF(C37="",0,1)+IF(F37="",0,1)+IF(I37="",0,1)+IF(L37="",0,1))</f>
        <v>2</v>
      </c>
      <c r="R37" s="261"/>
      <c r="S37" s="115">
        <f t="shared" si="4"/>
        <v>15</v>
      </c>
      <c r="T37" s="115">
        <f t="shared" si="4"/>
        <v>0</v>
      </c>
      <c r="U37" s="262">
        <f>O37</f>
        <v>2</v>
      </c>
      <c r="V37" s="262"/>
      <c r="W37" s="262">
        <f>IF(Q37="","",(S37-T37))</f>
        <v>15</v>
      </c>
      <c r="X37" s="262"/>
      <c r="Y37" s="262">
        <f>IF(Q37="","",S37)</f>
        <v>15</v>
      </c>
      <c r="Z37" s="262"/>
      <c r="AA37" s="65">
        <f>IF(SUM(C37:N37)=0,0,U37*1000000+W37*1000+Y37)</f>
        <v>2015015</v>
      </c>
      <c r="AB37" s="264">
        <f>IF(AA37=0,"",IF(LARGE(AA$36:AA$39,1)=AA37,1,IF(LARGE(AA$36:AA$39,2)=AA37,2,IF(LARGE(AA$36:AA$39,3)=AA37,3,IF(LARGE(AA$36:AA$39,4)=AA37,4,-1)))))</f>
        <v>1</v>
      </c>
      <c r="AC37" s="265"/>
      <c r="AD37"/>
      <c r="AE37"/>
    </row>
    <row r="38" spans="1:31" ht="30" customHeight="1">
      <c r="A38" s="68">
        <f>VLOOKUP("E3",'zoznam hracov_list of players'!$A$46:$C$62,2,0)</f>
        <v>415</v>
      </c>
      <c r="B38" s="78" t="str">
        <f>VLOOKUP("E3",'zoznam hracov_list of players'!$A$46:$F$62,6,0)</f>
        <v>Szabó Alexandra  HUN</v>
      </c>
      <c r="C38" s="118">
        <v>1</v>
      </c>
      <c r="D38" s="118">
        <v>8</v>
      </c>
      <c r="E38" s="118"/>
      <c r="F38" s="118">
        <v>1</v>
      </c>
      <c r="G38" s="118">
        <v>3</v>
      </c>
      <c r="H38" s="118"/>
      <c r="I38" s="341"/>
      <c r="J38" s="341"/>
      <c r="K38" s="119"/>
      <c r="L38" s="120">
        <v>3</v>
      </c>
      <c r="M38" s="120">
        <v>5</v>
      </c>
      <c r="N38" s="121"/>
      <c r="O38" s="269">
        <f>IF(SUM(C38:N38)=0,"",IF($C38&gt;$D38,1,0)+IF($F38&gt;$G38,1,0)+IF($I38&gt;$J38,1,0)+IF($L38&gt;$M38,1,0)+$E38+$H38+$K38+$N38)</f>
        <v>0</v>
      </c>
      <c r="P38" s="269"/>
      <c r="Q38" s="270">
        <f>IF(SUM(C38:N38)=0,"",IF(C38="",0,1)+IF(F38="",0,1)+IF(I38="",0,1)+IF(L38="",0,1))</f>
        <v>3</v>
      </c>
      <c r="R38" s="270"/>
      <c r="S38" s="122">
        <f t="shared" si="4"/>
        <v>5</v>
      </c>
      <c r="T38" s="122">
        <f t="shared" si="4"/>
        <v>16</v>
      </c>
      <c r="U38" s="266">
        <f>O38</f>
        <v>0</v>
      </c>
      <c r="V38" s="266"/>
      <c r="W38" s="266">
        <f>IF(Q38="","",(S38-T38))</f>
        <v>-11</v>
      </c>
      <c r="X38" s="266"/>
      <c r="Y38" s="266">
        <f>IF(Q38="","",S38)</f>
        <v>5</v>
      </c>
      <c r="Z38" s="266"/>
      <c r="AA38" s="65">
        <f>IF(SUM(C38:N38)=0,0,U38*1000000+W38*1000+Y38)</f>
        <v>-10995</v>
      </c>
      <c r="AB38" s="267">
        <f>IF(AA38=0,"",IF(LARGE(AA$36:AA$39,1)=AA38,1,IF(LARGE(AA$36:AA$39,2)=AA38,2,IF(LARGE(AA$36:AA$39,3)=AA38,3,IF(LARGE(AA$36:AA$39,4)=AA38,4,-1)))))</f>
        <v>4</v>
      </c>
      <c r="AC38" s="268"/>
      <c r="AD38"/>
      <c r="AE38"/>
    </row>
    <row r="39" spans="1:31" ht="30" customHeight="1">
      <c r="A39" s="68">
        <f>VLOOKUP("E4",'zoznam hracov_list of players'!$A$46:$C$62,2,0)</f>
        <v>416</v>
      </c>
      <c r="B39" s="78" t="str">
        <f>VLOOKUP("E4",'zoznam hracov_list of players'!$A$46:$F$62,6,0)</f>
        <v>Mihová Anna SVK</v>
      </c>
      <c r="C39" s="114">
        <f>IF(M36="","",M36)</f>
        <v>3</v>
      </c>
      <c r="D39" s="114">
        <f>IF(L36="","",L36)</f>
        <v>5</v>
      </c>
      <c r="E39" s="114"/>
      <c r="F39" s="114">
        <f>IF(M37="","",M37)</f>
        <v>0</v>
      </c>
      <c r="G39" s="114">
        <f>IF(L37="","",L37)</f>
        <v>8</v>
      </c>
      <c r="H39" s="114"/>
      <c r="I39" s="342"/>
      <c r="J39" s="342"/>
      <c r="K39" s="111"/>
      <c r="L39" s="318"/>
      <c r="M39" s="318"/>
      <c r="N39" s="116"/>
      <c r="O39" s="263">
        <f>IF(SUM(C39:N39)=0,"",IF($C39&gt;$D39,1,0)+IF($F39&gt;$G39,1,0)+IF($I39&gt;$J39,1,0)+IF($L39&gt;$M39,1,0)+$E39+$H39+$K39+$N39)</f>
        <v>0</v>
      </c>
      <c r="P39" s="263"/>
      <c r="Q39" s="261">
        <f>IF(SUM(C39:N39)=0,"",IF(C39="",0,1)+IF(F39="",0,1)+IF(I39="",0,1)+IF(L39="",0,1))</f>
        <v>2</v>
      </c>
      <c r="R39" s="261"/>
      <c r="S39" s="115">
        <f t="shared" si="4"/>
        <v>3</v>
      </c>
      <c r="T39" s="115">
        <f t="shared" si="4"/>
        <v>13</v>
      </c>
      <c r="U39" s="262">
        <f>O39</f>
        <v>0</v>
      </c>
      <c r="V39" s="262"/>
      <c r="W39" s="262">
        <f>IF(Q39="","",(S39-T39))</f>
        <v>-10</v>
      </c>
      <c r="X39" s="262"/>
      <c r="Y39" s="262">
        <f>IF(Q39="","",S39)</f>
        <v>3</v>
      </c>
      <c r="Z39" s="262"/>
      <c r="AA39" s="65">
        <f>IF(SUM(C39:N39)=0,0,U39*1000000+W39*1000+Y39)</f>
        <v>-9997</v>
      </c>
      <c r="AB39" s="267">
        <f>IF(AA39=0,"",IF(LARGE(AA$36:AA$39,1)=AA39,1,IF(LARGE(AA$36:AA$39,2)=AA39,2,IF(LARGE(AA$36:AA$39,3)=AA39,3,IF(LARGE(AA$36:AA$39,4)=AA39,4,-1)))))</f>
        <v>3</v>
      </c>
      <c r="AC39" s="268"/>
      <c r="AD39"/>
      <c r="AE39"/>
    </row>
    <row r="40" spans="1:32" ht="20.25" customHeight="1">
      <c r="A40" s="194" t="s">
        <v>116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57"/>
      <c r="AE40" s="57"/>
      <c r="AF40" s="57"/>
    </row>
  </sheetData>
  <sheetProtection/>
  <mergeCells count="194">
    <mergeCell ref="A1:E1"/>
    <mergeCell ref="F1:AC1"/>
    <mergeCell ref="A2:E2"/>
    <mergeCell ref="F2:AC2"/>
    <mergeCell ref="A3:E3"/>
    <mergeCell ref="F3:AC3"/>
    <mergeCell ref="A4:E4"/>
    <mergeCell ref="F4:AC4"/>
    <mergeCell ref="A5:E5"/>
    <mergeCell ref="F5:AC5"/>
    <mergeCell ref="A6:E6"/>
    <mergeCell ref="F6:AC6"/>
    <mergeCell ref="A7:E7"/>
    <mergeCell ref="F7:AC7"/>
    <mergeCell ref="A9:B10"/>
    <mergeCell ref="C9:D9"/>
    <mergeCell ref="F9:G9"/>
    <mergeCell ref="I9:J9"/>
    <mergeCell ref="L9:M10"/>
    <mergeCell ref="O9:P10"/>
    <mergeCell ref="Q9:R10"/>
    <mergeCell ref="S9:T10"/>
    <mergeCell ref="U9:V10"/>
    <mergeCell ref="W9:X10"/>
    <mergeCell ref="Y9:Z10"/>
    <mergeCell ref="AB9:AC10"/>
    <mergeCell ref="C10:D10"/>
    <mergeCell ref="F10:G10"/>
    <mergeCell ref="I10:J10"/>
    <mergeCell ref="O11:P11"/>
    <mergeCell ref="Q11:R11"/>
    <mergeCell ref="U11:V11"/>
    <mergeCell ref="W11:X11"/>
    <mergeCell ref="Y11:Z11"/>
    <mergeCell ref="AB11:AC11"/>
    <mergeCell ref="O12:P12"/>
    <mergeCell ref="Q12:R12"/>
    <mergeCell ref="U12:V12"/>
    <mergeCell ref="W12:X12"/>
    <mergeCell ref="Y12:Z12"/>
    <mergeCell ref="AB12:AC12"/>
    <mergeCell ref="O13:P13"/>
    <mergeCell ref="Q13:R13"/>
    <mergeCell ref="U13:V13"/>
    <mergeCell ref="W13:X13"/>
    <mergeCell ref="Y13:Z13"/>
    <mergeCell ref="AB13:AC13"/>
    <mergeCell ref="A15:B16"/>
    <mergeCell ref="C15:D15"/>
    <mergeCell ref="F15:G15"/>
    <mergeCell ref="I15:J15"/>
    <mergeCell ref="L15:M16"/>
    <mergeCell ref="O15:P16"/>
    <mergeCell ref="C16:D16"/>
    <mergeCell ref="F16:G16"/>
    <mergeCell ref="I16:J16"/>
    <mergeCell ref="Q15:R16"/>
    <mergeCell ref="S15:T16"/>
    <mergeCell ref="U15:V16"/>
    <mergeCell ref="W15:X16"/>
    <mergeCell ref="Y15:Z16"/>
    <mergeCell ref="AB15:AC16"/>
    <mergeCell ref="O17:P17"/>
    <mergeCell ref="Q17:R17"/>
    <mergeCell ref="U17:V17"/>
    <mergeCell ref="W17:X17"/>
    <mergeCell ref="Y17:Z17"/>
    <mergeCell ref="AB17:AC17"/>
    <mergeCell ref="O18:P18"/>
    <mergeCell ref="Q18:R18"/>
    <mergeCell ref="U18:V18"/>
    <mergeCell ref="W18:X18"/>
    <mergeCell ref="Y18:Z18"/>
    <mergeCell ref="AB18:AC18"/>
    <mergeCell ref="O19:P19"/>
    <mergeCell ref="Q19:R19"/>
    <mergeCell ref="U19:V19"/>
    <mergeCell ref="W19:X19"/>
    <mergeCell ref="Y19:Z19"/>
    <mergeCell ref="AB19:AC19"/>
    <mergeCell ref="A21:B22"/>
    <mergeCell ref="C21:D21"/>
    <mergeCell ref="F21:G21"/>
    <mergeCell ref="I21:J21"/>
    <mergeCell ref="L21:M22"/>
    <mergeCell ref="O21:P22"/>
    <mergeCell ref="C22:D22"/>
    <mergeCell ref="F22:G22"/>
    <mergeCell ref="I22:J22"/>
    <mergeCell ref="Q21:R22"/>
    <mergeCell ref="S21:T22"/>
    <mergeCell ref="U21:V22"/>
    <mergeCell ref="W21:X22"/>
    <mergeCell ref="Y21:Z22"/>
    <mergeCell ref="AB21:AC22"/>
    <mergeCell ref="O23:P23"/>
    <mergeCell ref="Q23:R23"/>
    <mergeCell ref="U23:V23"/>
    <mergeCell ref="W23:X23"/>
    <mergeCell ref="Y23:Z23"/>
    <mergeCell ref="AB23:AC23"/>
    <mergeCell ref="O24:P24"/>
    <mergeCell ref="Q24:R24"/>
    <mergeCell ref="U24:V24"/>
    <mergeCell ref="W24:X24"/>
    <mergeCell ref="Y24:Z24"/>
    <mergeCell ref="AB24:AC24"/>
    <mergeCell ref="O25:P25"/>
    <mergeCell ref="Q25:R25"/>
    <mergeCell ref="U25:V25"/>
    <mergeCell ref="W25:X25"/>
    <mergeCell ref="Y25:Z25"/>
    <mergeCell ref="AB25:AC25"/>
    <mergeCell ref="A27:B28"/>
    <mergeCell ref="C27:D27"/>
    <mergeCell ref="F27:G27"/>
    <mergeCell ref="I27:J27"/>
    <mergeCell ref="L27:M27"/>
    <mergeCell ref="O27:P28"/>
    <mergeCell ref="W27:X28"/>
    <mergeCell ref="Y27:Z28"/>
    <mergeCell ref="AB27:AC28"/>
    <mergeCell ref="C28:D28"/>
    <mergeCell ref="F28:G28"/>
    <mergeCell ref="I28:J28"/>
    <mergeCell ref="L28:M28"/>
    <mergeCell ref="Q27:R28"/>
    <mergeCell ref="S27:T28"/>
    <mergeCell ref="U27:V28"/>
    <mergeCell ref="O29:P29"/>
    <mergeCell ref="Q29:R29"/>
    <mergeCell ref="U29:V29"/>
    <mergeCell ref="W29:X29"/>
    <mergeCell ref="Y29:Z29"/>
    <mergeCell ref="AB29:AC29"/>
    <mergeCell ref="O30:P30"/>
    <mergeCell ref="Q30:R30"/>
    <mergeCell ref="U30:V30"/>
    <mergeCell ref="W30:X30"/>
    <mergeCell ref="Y30:Z30"/>
    <mergeCell ref="AB30:AC30"/>
    <mergeCell ref="O31:P31"/>
    <mergeCell ref="Q31:R31"/>
    <mergeCell ref="U31:V31"/>
    <mergeCell ref="W31:X31"/>
    <mergeCell ref="Y31:Z31"/>
    <mergeCell ref="AB31:AC31"/>
    <mergeCell ref="A40:AC40"/>
    <mergeCell ref="O32:P32"/>
    <mergeCell ref="Q32:R32"/>
    <mergeCell ref="U32:V32"/>
    <mergeCell ref="W32:X32"/>
    <mergeCell ref="Y32:Z32"/>
    <mergeCell ref="AB32:AC32"/>
    <mergeCell ref="A34:B35"/>
    <mergeCell ref="C34:D34"/>
    <mergeCell ref="F34:G34"/>
    <mergeCell ref="I34:J34"/>
    <mergeCell ref="L34:M34"/>
    <mergeCell ref="O34:P35"/>
    <mergeCell ref="C35:D35"/>
    <mergeCell ref="F35:G35"/>
    <mergeCell ref="I35:J35"/>
    <mergeCell ref="L35:M35"/>
    <mergeCell ref="Q34:R35"/>
    <mergeCell ref="S34:T35"/>
    <mergeCell ref="U34:V35"/>
    <mergeCell ref="W34:X35"/>
    <mergeCell ref="Y34:Z35"/>
    <mergeCell ref="AB34:AC35"/>
    <mergeCell ref="O36:P36"/>
    <mergeCell ref="Q36:R36"/>
    <mergeCell ref="U36:V36"/>
    <mergeCell ref="W36:X36"/>
    <mergeCell ref="Y36:Z36"/>
    <mergeCell ref="AB36:AC36"/>
    <mergeCell ref="O37:P37"/>
    <mergeCell ref="Q37:R37"/>
    <mergeCell ref="U37:V37"/>
    <mergeCell ref="W37:X37"/>
    <mergeCell ref="Y37:Z37"/>
    <mergeCell ref="AB37:AC37"/>
    <mergeCell ref="O38:P38"/>
    <mergeCell ref="Q38:R38"/>
    <mergeCell ref="U38:V38"/>
    <mergeCell ref="W38:X38"/>
    <mergeCell ref="Y38:Z38"/>
    <mergeCell ref="AB38:AC38"/>
    <mergeCell ref="O39:P39"/>
    <mergeCell ref="Q39:R39"/>
    <mergeCell ref="U39:V39"/>
    <mergeCell ref="W39:X39"/>
    <mergeCell ref="Y39:Z39"/>
    <mergeCell ref="AB39:AC39"/>
  </mergeCells>
  <printOptions/>
  <pageMargins left="0.35433070866141736" right="0.3937007874015748" top="0.3937007874015748" bottom="0.2362204724409449" header="0.31496062992125984" footer="0.1968503937007874"/>
  <pageSetup fitToHeight="0" horizontalDpi="600" verticalDpi="600" orientation="landscape" paperSize="9" scale="94" r:id="rId1"/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20">
      <selection activeCell="AJ75" sqref="AJ75"/>
    </sheetView>
  </sheetViews>
  <sheetFormatPr defaultColWidth="9.140625" defaultRowHeight="3.75" customHeight="1"/>
  <cols>
    <col min="1" max="1" width="1.7109375" style="151" customWidth="1"/>
    <col min="2" max="7" width="1.7109375" style="14" customWidth="1"/>
    <col min="8" max="8" width="4.8515625" style="14" customWidth="1"/>
    <col min="9" max="13" width="1.7109375" style="14" customWidth="1"/>
    <col min="14" max="14" width="2.57421875" style="14" customWidth="1"/>
    <col min="15" max="17" width="1.7109375" style="14" customWidth="1"/>
    <col min="18" max="18" width="3.8515625" style="14" customWidth="1"/>
    <col min="19" max="20" width="1.7109375" style="14" customWidth="1"/>
    <col min="21" max="21" width="2.8515625" style="151" customWidth="1"/>
    <col min="22" max="24" width="1.7109375" style="14" customWidth="1"/>
    <col min="25" max="25" width="10.57421875" style="14" customWidth="1"/>
    <col min="26" max="38" width="1.7109375" style="14" customWidth="1"/>
    <col min="39" max="39" width="1.7109375" style="151" customWidth="1"/>
    <col min="40" max="40" width="9.7109375" style="14" customWidth="1"/>
    <col min="41" max="159" width="1.7109375" style="14" customWidth="1"/>
    <col min="160" max="16384" width="9.140625" style="14" customWidth="1"/>
  </cols>
  <sheetData>
    <row r="1" spans="8:86" ht="3.75" customHeight="1"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55"/>
      <c r="V1" s="47"/>
      <c r="W1" s="47"/>
      <c r="X1" s="47"/>
      <c r="Y1" s="47"/>
      <c r="Z1" s="47"/>
      <c r="AA1" s="47"/>
      <c r="AB1" s="47"/>
      <c r="AC1" s="47"/>
      <c r="AD1" s="51"/>
      <c r="AE1" s="47"/>
      <c r="AF1" s="47"/>
      <c r="AG1" s="47"/>
      <c r="AH1" s="47"/>
      <c r="AI1" s="47"/>
      <c r="AJ1" s="47"/>
      <c r="AK1" s="47"/>
      <c r="AL1" s="47"/>
      <c r="AM1" s="155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</row>
    <row r="2" spans="8:86" ht="3.75" customHeight="1"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5"/>
      <c r="V2" s="47"/>
      <c r="W2" s="47"/>
      <c r="X2" s="47"/>
      <c r="Y2" s="47"/>
      <c r="Z2" s="47"/>
      <c r="AA2" s="47"/>
      <c r="AB2" s="47"/>
      <c r="AC2" s="47"/>
      <c r="AD2" s="51"/>
      <c r="AE2" s="47"/>
      <c r="AF2" s="47"/>
      <c r="AG2" s="47"/>
      <c r="AH2" s="47"/>
      <c r="AI2" s="47"/>
      <c r="AJ2" s="47"/>
      <c r="AK2" s="47"/>
      <c r="AL2" s="47"/>
      <c r="AM2" s="15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</row>
    <row r="3" spans="2:86" ht="3.75" customHeight="1">
      <c r="B3" s="195" t="s">
        <v>39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 t="s">
        <v>179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</row>
    <row r="4" spans="2:86" ht="3.7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9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</row>
    <row r="5" spans="2:86" ht="3.75" customHeight="1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9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</row>
    <row r="6" spans="2:86" ht="3.7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1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</row>
    <row r="7" spans="8:86" ht="3.75" customHeight="1">
      <c r="H7" s="47"/>
      <c r="I7" s="47"/>
      <c r="J7" s="47"/>
      <c r="K7" s="47"/>
      <c r="L7" s="47"/>
      <c r="M7" s="47"/>
      <c r="N7" s="47"/>
      <c r="O7" s="47"/>
      <c r="P7" s="47"/>
      <c r="Q7" s="22"/>
      <c r="R7" s="22"/>
      <c r="S7" s="22"/>
      <c r="T7" s="22"/>
      <c r="U7" s="156"/>
      <c r="V7" s="22"/>
      <c r="W7" s="22"/>
      <c r="X7" s="22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163"/>
      <c r="AN7" s="50"/>
      <c r="AO7" s="50"/>
      <c r="AP7" s="50"/>
      <c r="AQ7" s="50"/>
      <c r="AR7" s="50"/>
      <c r="AS7" s="50"/>
      <c r="AT7" s="50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26:101" ht="3.75" customHeight="1"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BM8" s="47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22"/>
      <c r="CH8" s="22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15"/>
      <c r="CT8" s="15"/>
      <c r="CU8" s="15"/>
      <c r="CV8" s="15"/>
      <c r="CW8" s="15"/>
    </row>
    <row r="9" spans="7:101" ht="3.75" customHeight="1"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N9" s="202" t="s">
        <v>182</v>
      </c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17"/>
      <c r="BA9" s="17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22"/>
      <c r="CH9" s="22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15"/>
      <c r="CT9" s="15"/>
      <c r="CU9" s="15"/>
      <c r="CV9" s="15"/>
      <c r="CW9" s="15"/>
    </row>
    <row r="10" spans="7:101" ht="3.75" customHeight="1"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17"/>
      <c r="BA10" s="17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22"/>
      <c r="CH10" s="22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15"/>
      <c r="CT10" s="15"/>
      <c r="CU10" s="15"/>
      <c r="CV10" s="15"/>
      <c r="CW10" s="15"/>
    </row>
    <row r="11" spans="7:101" ht="3.75" customHeight="1"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7"/>
      <c r="BA11" s="17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22"/>
      <c r="CH11" s="22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15"/>
      <c r="CT11" s="15"/>
      <c r="CU11" s="15"/>
      <c r="CV11" s="15"/>
      <c r="CW11" s="15"/>
    </row>
    <row r="12" spans="7:101" ht="3.75" customHeight="1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7"/>
      <c r="BA12" s="17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15"/>
      <c r="CT12" s="15"/>
      <c r="CU12" s="15"/>
      <c r="CV12" s="15"/>
      <c r="CW12" s="15"/>
    </row>
    <row r="13" spans="7:101" ht="3.75" customHeight="1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V13" s="17"/>
      <c r="W13" s="17"/>
      <c r="X13" s="17"/>
      <c r="Y13" s="17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17"/>
      <c r="BA13" s="17"/>
      <c r="BB13" s="31"/>
      <c r="BC13" s="30"/>
      <c r="BD13" s="16"/>
      <c r="BE13" s="16"/>
      <c r="BF13" s="16"/>
      <c r="BG13" s="16"/>
      <c r="BH13" s="16"/>
      <c r="BI13" s="16"/>
      <c r="BJ13" s="16"/>
      <c r="BK13" s="16"/>
      <c r="BL13" s="17"/>
      <c r="BM13" s="17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15"/>
      <c r="CT13" s="15"/>
      <c r="CU13" s="15"/>
      <c r="CV13" s="15"/>
      <c r="CW13" s="15"/>
    </row>
    <row r="14" spans="7:101" ht="3.75" customHeight="1"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V14" s="17"/>
      <c r="W14" s="17"/>
      <c r="X14" s="17"/>
      <c r="Y14" s="17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7"/>
      <c r="BA14" s="17"/>
      <c r="BB14" s="203" t="s">
        <v>11</v>
      </c>
      <c r="BC14" s="203"/>
      <c r="BD14" s="204" t="str">
        <f>IF(ISNUMBER(AX27),IF(AX27+AZ29&gt;AX51+AZ50,AO27,AO51),"")</f>
        <v>Komar Davor CRO</v>
      </c>
      <c r="BE14" s="204"/>
      <c r="BF14" s="204"/>
      <c r="BG14" s="204"/>
      <c r="BH14" s="204"/>
      <c r="BI14" s="204"/>
      <c r="BJ14" s="204"/>
      <c r="BK14" s="204"/>
      <c r="BL14" s="204"/>
      <c r="BM14" s="204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15"/>
      <c r="CT14" s="15"/>
      <c r="CU14" s="15"/>
      <c r="CV14" s="15"/>
      <c r="CW14" s="15"/>
    </row>
    <row r="15" spans="7:101" ht="3.75" customHeight="1"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V15" s="17"/>
      <c r="W15" s="17"/>
      <c r="X15" s="17"/>
      <c r="Y15" s="17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17"/>
      <c r="BA15" s="17"/>
      <c r="BB15" s="203"/>
      <c r="BC15" s="203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15"/>
      <c r="CT15" s="15"/>
      <c r="CU15" s="15"/>
      <c r="CV15" s="15"/>
      <c r="CW15" s="15"/>
    </row>
    <row r="16" spans="7:101" ht="3.75" customHeight="1"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17"/>
      <c r="W16" s="17"/>
      <c r="X16" s="17"/>
      <c r="Y16" s="17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7"/>
      <c r="BA16" s="17"/>
      <c r="BB16" s="203"/>
      <c r="BC16" s="203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15"/>
      <c r="CT16" s="15"/>
      <c r="CU16" s="15"/>
      <c r="CV16" s="15"/>
      <c r="CW16" s="15"/>
    </row>
    <row r="17" spans="7:101" ht="3.75" customHeight="1"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17"/>
      <c r="W17" s="17"/>
      <c r="X17" s="17"/>
      <c r="Y17" s="17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17"/>
      <c r="BA17" s="17"/>
      <c r="BB17" s="203"/>
      <c r="BC17" s="203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15"/>
      <c r="CT17" s="15"/>
      <c r="CU17" s="15"/>
      <c r="CV17" s="15"/>
      <c r="CW17" s="15"/>
    </row>
    <row r="18" spans="1:101" ht="3.75" customHeight="1">
      <c r="A18" s="152" t="str">
        <f>B18&amp;" "&amp;I18</f>
        <v>1. A Komar Davor CRO</v>
      </c>
      <c r="B18" s="195" t="s">
        <v>21</v>
      </c>
      <c r="C18" s="195"/>
      <c r="D18" s="195"/>
      <c r="E18" s="195"/>
      <c r="F18" s="195"/>
      <c r="G18" s="195"/>
      <c r="H18" s="195"/>
      <c r="I18" s="273" t="str">
        <f>'BC4'!B12</f>
        <v>Komar Davor CRO</v>
      </c>
      <c r="J18" s="273"/>
      <c r="K18" s="273"/>
      <c r="L18" s="273"/>
      <c r="M18" s="273"/>
      <c r="N18" s="273"/>
      <c r="O18" s="273"/>
      <c r="P18" s="273"/>
      <c r="Q18" s="273"/>
      <c r="R18" s="274"/>
      <c r="S18" s="344">
        <v>4</v>
      </c>
      <c r="T18" s="345"/>
      <c r="U18" s="155"/>
      <c r="V18" s="35"/>
      <c r="W18" s="35"/>
      <c r="X18" s="16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17"/>
      <c r="BA18" s="17"/>
      <c r="BB18" s="18"/>
      <c r="BC18" s="30"/>
      <c r="BD18" s="31"/>
      <c r="BE18" s="31"/>
      <c r="BF18" s="31"/>
      <c r="BG18" s="31"/>
      <c r="BH18" s="31"/>
      <c r="BI18" s="31"/>
      <c r="BJ18" s="31"/>
      <c r="BK18" s="31"/>
      <c r="BL18" s="17"/>
      <c r="BM18" s="17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15"/>
      <c r="CT18" s="15"/>
      <c r="CU18" s="15"/>
      <c r="CV18" s="15"/>
      <c r="CW18" s="15"/>
    </row>
    <row r="19" spans="1:101" ht="15" customHeight="1">
      <c r="A19" s="152"/>
      <c r="B19" s="195"/>
      <c r="C19" s="195"/>
      <c r="D19" s="195"/>
      <c r="E19" s="195"/>
      <c r="F19" s="195"/>
      <c r="G19" s="195"/>
      <c r="H19" s="195"/>
      <c r="I19" s="275"/>
      <c r="J19" s="275"/>
      <c r="K19" s="275"/>
      <c r="L19" s="275"/>
      <c r="M19" s="275"/>
      <c r="N19" s="275"/>
      <c r="O19" s="275"/>
      <c r="P19" s="275"/>
      <c r="Q19" s="275"/>
      <c r="R19" s="276"/>
      <c r="S19" s="346"/>
      <c r="T19" s="347"/>
      <c r="U19" s="157" t="str">
        <f>V21&amp;" "&amp;Z21</f>
        <v>winner 1/4 final 1 Komar Davor CRO</v>
      </c>
      <c r="V19" s="35"/>
      <c r="W19" s="35"/>
      <c r="X19" s="16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7"/>
      <c r="BA19" s="17"/>
      <c r="BB19" s="203" t="s">
        <v>12</v>
      </c>
      <c r="BC19" s="203"/>
      <c r="BD19" s="204" t="str">
        <f>IF(ISNUMBER(AX27),IF(AX27+AZ29&gt;AX51+AZ50,AO51,AO27),"")</f>
        <v>Andrejčík Samuel SVK</v>
      </c>
      <c r="BE19" s="204"/>
      <c r="BF19" s="204"/>
      <c r="BG19" s="204"/>
      <c r="BH19" s="204"/>
      <c r="BI19" s="204"/>
      <c r="BJ19" s="204"/>
      <c r="BK19" s="204"/>
      <c r="BL19" s="204"/>
      <c r="BM19" s="204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15"/>
      <c r="CT19" s="15"/>
      <c r="CU19" s="15"/>
      <c r="CV19" s="15"/>
      <c r="CW19" s="15"/>
    </row>
    <row r="20" spans="1:101" ht="3.75" customHeight="1">
      <c r="A20" s="152"/>
      <c r="B20" s="195"/>
      <c r="C20" s="195"/>
      <c r="D20" s="195"/>
      <c r="E20" s="195"/>
      <c r="F20" s="195"/>
      <c r="G20" s="195"/>
      <c r="H20" s="195"/>
      <c r="I20" s="275"/>
      <c r="J20" s="275"/>
      <c r="K20" s="275"/>
      <c r="L20" s="275"/>
      <c r="M20" s="275"/>
      <c r="N20" s="275"/>
      <c r="O20" s="275"/>
      <c r="P20" s="275"/>
      <c r="Q20" s="275"/>
      <c r="R20" s="276"/>
      <c r="S20" s="346"/>
      <c r="T20" s="347"/>
      <c r="U20" s="287"/>
      <c r="V20" s="35"/>
      <c r="W20" s="35"/>
      <c r="X20" s="18"/>
      <c r="Y20" s="16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2"/>
      <c r="AL20" s="30"/>
      <c r="AM20" s="155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30"/>
      <c r="BA20" s="17"/>
      <c r="BB20" s="203"/>
      <c r="BC20" s="203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15"/>
      <c r="CT20" s="15"/>
      <c r="CU20" s="15"/>
      <c r="CV20" s="15"/>
      <c r="CW20" s="15"/>
    </row>
    <row r="21" spans="1:101" ht="3.75" customHeight="1">
      <c r="A21" s="152"/>
      <c r="B21" s="195"/>
      <c r="C21" s="195"/>
      <c r="D21" s="195"/>
      <c r="E21" s="195"/>
      <c r="F21" s="195"/>
      <c r="G21" s="195"/>
      <c r="H21" s="195"/>
      <c r="I21" s="277"/>
      <c r="J21" s="277"/>
      <c r="K21" s="277"/>
      <c r="L21" s="277"/>
      <c r="M21" s="277"/>
      <c r="N21" s="277"/>
      <c r="O21" s="277"/>
      <c r="P21" s="277"/>
      <c r="Q21" s="277"/>
      <c r="R21" s="278"/>
      <c r="S21" s="348"/>
      <c r="T21" s="349"/>
      <c r="U21" s="271"/>
      <c r="V21" s="205" t="s">
        <v>102</v>
      </c>
      <c r="W21" s="205"/>
      <c r="X21" s="205"/>
      <c r="Y21" s="205"/>
      <c r="Z21" s="220" t="str">
        <f>IF(ISNUMBER(S18),IF(S18&gt;S24,I18,I24),"")</f>
        <v>Komar Davor CRO</v>
      </c>
      <c r="AA21" s="221"/>
      <c r="AB21" s="221"/>
      <c r="AC21" s="221"/>
      <c r="AD21" s="221"/>
      <c r="AE21" s="221"/>
      <c r="AF21" s="221"/>
      <c r="AG21" s="221"/>
      <c r="AH21" s="221"/>
      <c r="AI21" s="222"/>
      <c r="AJ21" s="207">
        <v>9</v>
      </c>
      <c r="AK21" s="207"/>
      <c r="AL21" s="30"/>
      <c r="AM21" s="155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30"/>
      <c r="BA21" s="17"/>
      <c r="BB21" s="203"/>
      <c r="BC21" s="203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15"/>
      <c r="CT21" s="15"/>
      <c r="CU21" s="15"/>
      <c r="CV21" s="15"/>
      <c r="CW21" s="15"/>
    </row>
    <row r="22" spans="1:101" ht="3.75" customHeight="1">
      <c r="A22" s="153"/>
      <c r="B22" s="15"/>
      <c r="C22" s="15"/>
      <c r="D22" s="15"/>
      <c r="E22" s="35"/>
      <c r="F22" s="35"/>
      <c r="G22" s="18"/>
      <c r="H22" s="1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50"/>
      <c r="T22" s="32"/>
      <c r="U22" s="271"/>
      <c r="V22" s="205"/>
      <c r="W22" s="205"/>
      <c r="X22" s="205"/>
      <c r="Y22" s="205"/>
      <c r="Z22" s="223"/>
      <c r="AA22" s="213"/>
      <c r="AB22" s="213"/>
      <c r="AC22" s="213"/>
      <c r="AD22" s="213"/>
      <c r="AE22" s="213"/>
      <c r="AF22" s="213"/>
      <c r="AG22" s="213"/>
      <c r="AH22" s="213"/>
      <c r="AI22" s="214"/>
      <c r="AJ22" s="207"/>
      <c r="AK22" s="207"/>
      <c r="AL22" s="48"/>
      <c r="AM22" s="155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30"/>
      <c r="BA22" s="17"/>
      <c r="BB22" s="203"/>
      <c r="BC22" s="203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15"/>
      <c r="CT22" s="15"/>
      <c r="CU22" s="15"/>
      <c r="CV22" s="15"/>
      <c r="CW22" s="15"/>
    </row>
    <row r="23" spans="1:101" ht="12" customHeight="1">
      <c r="A23" s="153"/>
      <c r="B23" s="15"/>
      <c r="C23" s="15"/>
      <c r="D23" s="15"/>
      <c r="E23" s="35"/>
      <c r="F23" s="35"/>
      <c r="G23" s="18"/>
      <c r="H23" s="1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350"/>
      <c r="T23" s="32"/>
      <c r="U23" s="271"/>
      <c r="V23" s="205"/>
      <c r="W23" s="205"/>
      <c r="X23" s="205"/>
      <c r="Y23" s="205"/>
      <c r="Z23" s="223"/>
      <c r="AA23" s="213"/>
      <c r="AB23" s="213"/>
      <c r="AC23" s="213"/>
      <c r="AD23" s="213"/>
      <c r="AE23" s="213"/>
      <c r="AF23" s="213"/>
      <c r="AG23" s="213"/>
      <c r="AH23" s="213"/>
      <c r="AI23" s="214"/>
      <c r="AJ23" s="207"/>
      <c r="AK23" s="207"/>
      <c r="AL23" s="208"/>
      <c r="AM23" s="155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30"/>
      <c r="BA23" s="17"/>
      <c r="BB23" s="17"/>
      <c r="BC23" s="30"/>
      <c r="BD23" s="31"/>
      <c r="BE23" s="31"/>
      <c r="BF23" s="31"/>
      <c r="BG23" s="31"/>
      <c r="BH23" s="31"/>
      <c r="BI23" s="31"/>
      <c r="BJ23" s="31"/>
      <c r="BK23" s="31"/>
      <c r="BL23" s="17"/>
      <c r="BM23" s="17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15"/>
      <c r="CT23" s="15"/>
      <c r="CU23" s="15"/>
      <c r="CV23" s="15"/>
      <c r="CW23" s="15"/>
    </row>
    <row r="24" spans="1:101" ht="3.75" customHeight="1">
      <c r="A24" s="152" t="str">
        <f>B24&amp;" "&amp;I24</f>
        <v>2nd best score 3 Burian Martin SVK</v>
      </c>
      <c r="B24" s="195" t="s">
        <v>191</v>
      </c>
      <c r="C24" s="195"/>
      <c r="D24" s="195"/>
      <c r="E24" s="195"/>
      <c r="F24" s="195"/>
      <c r="G24" s="195"/>
      <c r="H24" s="195"/>
      <c r="I24" s="273" t="str">
        <f>'BC4'!B30</f>
        <v>Burian Martin SVK</v>
      </c>
      <c r="J24" s="273"/>
      <c r="K24" s="273"/>
      <c r="L24" s="273"/>
      <c r="M24" s="273"/>
      <c r="N24" s="273"/>
      <c r="O24" s="273"/>
      <c r="P24" s="273"/>
      <c r="Q24" s="273"/>
      <c r="R24" s="274"/>
      <c r="S24" s="344">
        <v>2</v>
      </c>
      <c r="T24" s="345"/>
      <c r="U24" s="271"/>
      <c r="V24" s="205"/>
      <c r="W24" s="205"/>
      <c r="X24" s="205"/>
      <c r="Y24" s="205"/>
      <c r="Z24" s="224"/>
      <c r="AA24" s="225"/>
      <c r="AB24" s="225"/>
      <c r="AC24" s="225"/>
      <c r="AD24" s="225"/>
      <c r="AE24" s="225"/>
      <c r="AF24" s="225"/>
      <c r="AG24" s="225"/>
      <c r="AH24" s="225"/>
      <c r="AI24" s="226"/>
      <c r="AJ24" s="207"/>
      <c r="AK24" s="207"/>
      <c r="AL24" s="208"/>
      <c r="AM24" s="155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30"/>
      <c r="BA24" s="17"/>
      <c r="BB24" s="203" t="s">
        <v>13</v>
      </c>
      <c r="BC24" s="203"/>
      <c r="BD24" s="205" t="str">
        <f>Z79</f>
        <v>Bajtek Jan CZE</v>
      </c>
      <c r="BE24" s="205"/>
      <c r="BF24" s="205"/>
      <c r="BG24" s="205"/>
      <c r="BH24" s="205"/>
      <c r="BI24" s="205"/>
      <c r="BJ24" s="205"/>
      <c r="BK24" s="205"/>
      <c r="BL24" s="205"/>
      <c r="BM24" s="205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15"/>
      <c r="CT24" s="15"/>
      <c r="CU24" s="15"/>
      <c r="CV24" s="15"/>
      <c r="CW24" s="15"/>
    </row>
    <row r="25" spans="1:101" ht="3.75" customHeight="1">
      <c r="A25" s="152"/>
      <c r="B25" s="195"/>
      <c r="C25" s="195"/>
      <c r="D25" s="195"/>
      <c r="E25" s="195"/>
      <c r="F25" s="195"/>
      <c r="G25" s="195"/>
      <c r="H25" s="19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346"/>
      <c r="T25" s="347"/>
      <c r="U25" s="272"/>
      <c r="V25" s="35"/>
      <c r="W25" s="35"/>
      <c r="X25" s="18"/>
      <c r="Y25" s="16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3"/>
      <c r="AK25" s="32"/>
      <c r="AL25" s="208"/>
      <c r="AM25" s="155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30"/>
      <c r="BA25" s="17"/>
      <c r="BB25" s="203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15"/>
      <c r="CT25" s="15"/>
      <c r="CU25" s="15"/>
      <c r="CV25" s="15"/>
      <c r="CW25" s="15"/>
    </row>
    <row r="26" spans="1:101" ht="3.75" customHeight="1">
      <c r="A26" s="152"/>
      <c r="B26" s="195"/>
      <c r="C26" s="195"/>
      <c r="D26" s="195"/>
      <c r="E26" s="195"/>
      <c r="F26" s="195"/>
      <c r="G26" s="195"/>
      <c r="H26" s="195"/>
      <c r="I26" s="275"/>
      <c r="J26" s="275"/>
      <c r="K26" s="275"/>
      <c r="L26" s="275"/>
      <c r="M26" s="275"/>
      <c r="N26" s="275"/>
      <c r="O26" s="275"/>
      <c r="P26" s="275"/>
      <c r="Q26" s="275"/>
      <c r="R26" s="276"/>
      <c r="S26" s="346"/>
      <c r="T26" s="347"/>
      <c r="U26" s="158"/>
      <c r="V26" s="35"/>
      <c r="W26" s="35"/>
      <c r="X26" s="16"/>
      <c r="Y26" s="1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3"/>
      <c r="AK26" s="32"/>
      <c r="AL26" s="26"/>
      <c r="AM26" s="155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30"/>
      <c r="BA26" s="17"/>
      <c r="BB26" s="203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15"/>
      <c r="CT26" s="15"/>
      <c r="CU26" s="15"/>
      <c r="CV26" s="15"/>
      <c r="CW26" s="15"/>
    </row>
    <row r="27" spans="1:101" ht="3.75" customHeight="1">
      <c r="A27" s="152"/>
      <c r="B27" s="195"/>
      <c r="C27" s="195"/>
      <c r="D27" s="195"/>
      <c r="E27" s="195"/>
      <c r="F27" s="195"/>
      <c r="G27" s="195"/>
      <c r="H27" s="195"/>
      <c r="I27" s="277"/>
      <c r="J27" s="277"/>
      <c r="K27" s="277"/>
      <c r="L27" s="277"/>
      <c r="M27" s="277"/>
      <c r="N27" s="277"/>
      <c r="O27" s="277"/>
      <c r="P27" s="277"/>
      <c r="Q27" s="277"/>
      <c r="R27" s="278"/>
      <c r="S27" s="348"/>
      <c r="T27" s="349"/>
      <c r="U27" s="159"/>
      <c r="V27" s="35"/>
      <c r="W27" s="35"/>
      <c r="X27" s="16"/>
      <c r="Y27" s="16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3"/>
      <c r="AK27" s="32"/>
      <c r="AL27" s="26"/>
      <c r="AM27" s="155" t="str">
        <f>AN27&amp;" "&amp;AO27</f>
        <v>1. Finalist Komar Davor CRO</v>
      </c>
      <c r="AN27" s="195" t="s">
        <v>74</v>
      </c>
      <c r="AO27" s="209" t="str">
        <f>IF(ISNUMBER(AJ21),IF(AJ21&gt;AJ33,Z21,Z33),"")</f>
        <v>Komar Davor CRO</v>
      </c>
      <c r="AP27" s="210"/>
      <c r="AQ27" s="210"/>
      <c r="AR27" s="210"/>
      <c r="AS27" s="210"/>
      <c r="AT27" s="210"/>
      <c r="AU27" s="210"/>
      <c r="AV27" s="210"/>
      <c r="AW27" s="211"/>
      <c r="AX27" s="218">
        <v>9</v>
      </c>
      <c r="AY27" s="218"/>
      <c r="AZ27" s="30"/>
      <c r="BA27" s="17"/>
      <c r="BB27" s="203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15"/>
      <c r="CT27" s="15"/>
      <c r="CU27" s="15"/>
      <c r="CV27" s="15"/>
      <c r="CW27" s="15"/>
    </row>
    <row r="28" spans="1:101" ht="3.75" customHeight="1">
      <c r="A28" s="153"/>
      <c r="B28" s="15"/>
      <c r="C28" s="15"/>
      <c r="D28" s="15"/>
      <c r="E28" s="16"/>
      <c r="F28" s="34"/>
      <c r="G28" s="16"/>
      <c r="H28" s="16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350"/>
      <c r="T28" s="32"/>
      <c r="U28" s="159"/>
      <c r="V28" s="16"/>
      <c r="W28" s="34"/>
      <c r="X28" s="16"/>
      <c r="Y28" s="16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3"/>
      <c r="AK28" s="32"/>
      <c r="AL28" s="26"/>
      <c r="AM28" s="164"/>
      <c r="AN28" s="195"/>
      <c r="AO28" s="212"/>
      <c r="AP28" s="213"/>
      <c r="AQ28" s="213"/>
      <c r="AR28" s="213"/>
      <c r="AS28" s="213"/>
      <c r="AT28" s="213"/>
      <c r="AU28" s="213"/>
      <c r="AV28" s="213"/>
      <c r="AW28" s="214"/>
      <c r="AX28" s="218"/>
      <c r="AY28" s="218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16"/>
      <c r="BN28" s="47"/>
      <c r="BO28" s="21"/>
      <c r="BP28" s="21"/>
      <c r="BQ28" s="21"/>
      <c r="BR28" s="21"/>
      <c r="BS28" s="21"/>
      <c r="BT28" s="21"/>
      <c r="BU28" s="21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15"/>
      <c r="CT28" s="15"/>
      <c r="CU28" s="15"/>
      <c r="CV28" s="15"/>
      <c r="CW28" s="15"/>
    </row>
    <row r="29" spans="1:101" ht="15" customHeight="1">
      <c r="A29" s="153"/>
      <c r="B29" s="15"/>
      <c r="C29" s="15"/>
      <c r="D29" s="15"/>
      <c r="E29" s="35"/>
      <c r="F29" s="35"/>
      <c r="G29" s="16"/>
      <c r="H29" s="16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350"/>
      <c r="T29" s="32"/>
      <c r="U29" s="159"/>
      <c r="V29" s="16"/>
      <c r="W29" s="34"/>
      <c r="X29" s="16"/>
      <c r="Y29" s="16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3"/>
      <c r="AK29" s="32"/>
      <c r="AL29" s="26"/>
      <c r="AM29" s="155"/>
      <c r="AN29" s="195"/>
      <c r="AO29" s="212"/>
      <c r="AP29" s="213"/>
      <c r="AQ29" s="213"/>
      <c r="AR29" s="213"/>
      <c r="AS29" s="213"/>
      <c r="AT29" s="213"/>
      <c r="AU29" s="213"/>
      <c r="AV29" s="213"/>
      <c r="AW29" s="214"/>
      <c r="AX29" s="218"/>
      <c r="AY29" s="218"/>
      <c r="AZ29" s="208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16"/>
      <c r="BM29" s="18"/>
      <c r="BN29" s="28"/>
      <c r="BO29" s="28"/>
      <c r="BP29" s="28"/>
      <c r="BQ29" s="28"/>
      <c r="BR29" s="28"/>
      <c r="BS29" s="28"/>
      <c r="BT29" s="28"/>
      <c r="BU29" s="28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15"/>
      <c r="CT29" s="15"/>
      <c r="CU29" s="15"/>
      <c r="CV29" s="15"/>
      <c r="CW29" s="15"/>
    </row>
    <row r="30" spans="1:101" ht="3.75" customHeight="1">
      <c r="A30" s="152" t="str">
        <f>B30&amp;" "&amp;I30</f>
        <v>1. D Strehársky Martin SVK</v>
      </c>
      <c r="B30" s="195" t="s">
        <v>77</v>
      </c>
      <c r="C30" s="195"/>
      <c r="D30" s="195"/>
      <c r="E30" s="195"/>
      <c r="F30" s="195"/>
      <c r="G30" s="195"/>
      <c r="H30" s="195"/>
      <c r="I30" s="273" t="str">
        <f>'BC4'!B29</f>
        <v>Strehársky Martin SVK</v>
      </c>
      <c r="J30" s="273"/>
      <c r="K30" s="273"/>
      <c r="L30" s="273"/>
      <c r="M30" s="273"/>
      <c r="N30" s="273"/>
      <c r="O30" s="273"/>
      <c r="P30" s="273"/>
      <c r="Q30" s="273"/>
      <c r="R30" s="274"/>
      <c r="S30" s="344">
        <v>2</v>
      </c>
      <c r="T30" s="345"/>
      <c r="U30" s="159"/>
      <c r="V30" s="35"/>
      <c r="W30" s="35"/>
      <c r="X30" s="16"/>
      <c r="Y30" s="1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3"/>
      <c r="AK30" s="32"/>
      <c r="AL30" s="26"/>
      <c r="AM30" s="155"/>
      <c r="AN30" s="195"/>
      <c r="AO30" s="215"/>
      <c r="AP30" s="216"/>
      <c r="AQ30" s="216"/>
      <c r="AR30" s="216"/>
      <c r="AS30" s="216"/>
      <c r="AT30" s="216"/>
      <c r="AU30" s="216"/>
      <c r="AV30" s="216"/>
      <c r="AW30" s="217"/>
      <c r="AX30" s="218"/>
      <c r="AY30" s="218"/>
      <c r="AZ30" s="208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16"/>
      <c r="BM30" s="18"/>
      <c r="BN30" s="28"/>
      <c r="BO30" s="28"/>
      <c r="BP30" s="28"/>
      <c r="BQ30" s="28"/>
      <c r="BR30" s="28"/>
      <c r="BS30" s="28"/>
      <c r="BT30" s="28"/>
      <c r="BU30" s="28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15"/>
      <c r="CT30" s="15"/>
      <c r="CU30" s="15"/>
      <c r="CV30" s="15"/>
      <c r="CW30" s="15"/>
    </row>
    <row r="31" spans="1:101" ht="3.75" customHeight="1">
      <c r="A31" s="152"/>
      <c r="B31" s="195"/>
      <c r="C31" s="195"/>
      <c r="D31" s="195"/>
      <c r="E31" s="195"/>
      <c r="F31" s="195"/>
      <c r="G31" s="195"/>
      <c r="H31" s="195"/>
      <c r="I31" s="275"/>
      <c r="J31" s="275"/>
      <c r="K31" s="275"/>
      <c r="L31" s="275"/>
      <c r="M31" s="275"/>
      <c r="N31" s="275"/>
      <c r="O31" s="275"/>
      <c r="P31" s="275"/>
      <c r="Q31" s="275"/>
      <c r="R31" s="276"/>
      <c r="S31" s="346"/>
      <c r="T31" s="347"/>
      <c r="U31" s="157" t="str">
        <f>V33&amp;" "&amp;Z33</f>
        <v>winner 1/4 final 2 Balcová Michaela SVK</v>
      </c>
      <c r="V31" s="35"/>
      <c r="W31" s="35"/>
      <c r="X31" s="16"/>
      <c r="Y31" s="16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3"/>
      <c r="AK31" s="32"/>
      <c r="AL31" s="26"/>
      <c r="AM31" s="155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1"/>
      <c r="AY31" s="40"/>
      <c r="AZ31" s="208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16"/>
      <c r="BM31" s="1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7"/>
      <c r="CF31" s="27"/>
      <c r="CG31" s="22"/>
      <c r="CH31" s="22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15"/>
      <c r="CT31" s="15"/>
      <c r="CU31" s="15"/>
      <c r="CV31" s="15"/>
      <c r="CW31" s="15"/>
    </row>
    <row r="32" spans="1:101" ht="3.75" customHeight="1">
      <c r="A32" s="152"/>
      <c r="B32" s="195"/>
      <c r="C32" s="195"/>
      <c r="D32" s="195"/>
      <c r="E32" s="195"/>
      <c r="F32" s="195"/>
      <c r="G32" s="195"/>
      <c r="H32" s="195"/>
      <c r="I32" s="275"/>
      <c r="J32" s="275"/>
      <c r="K32" s="275"/>
      <c r="L32" s="275"/>
      <c r="M32" s="275"/>
      <c r="N32" s="275"/>
      <c r="O32" s="275"/>
      <c r="P32" s="275"/>
      <c r="Q32" s="275"/>
      <c r="R32" s="276"/>
      <c r="S32" s="346"/>
      <c r="T32" s="347"/>
      <c r="U32" s="287"/>
      <c r="V32" s="35"/>
      <c r="W32" s="35"/>
      <c r="X32" s="18"/>
      <c r="Y32" s="1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3"/>
      <c r="AK32" s="32"/>
      <c r="AL32" s="219"/>
      <c r="AM32" s="155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1"/>
      <c r="AY32" s="40"/>
      <c r="AZ32" s="26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16"/>
      <c r="BM32" s="16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7"/>
      <c r="CF32" s="27"/>
      <c r="CG32" s="22"/>
      <c r="CH32" s="22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15"/>
      <c r="CT32" s="15"/>
      <c r="CU32" s="15"/>
      <c r="CV32" s="15"/>
      <c r="CW32" s="15"/>
    </row>
    <row r="33" spans="1:101" ht="3.75" customHeight="1">
      <c r="A33" s="152"/>
      <c r="B33" s="195"/>
      <c r="C33" s="195"/>
      <c r="D33" s="195"/>
      <c r="E33" s="195"/>
      <c r="F33" s="195"/>
      <c r="G33" s="195"/>
      <c r="H33" s="195"/>
      <c r="I33" s="277"/>
      <c r="J33" s="277"/>
      <c r="K33" s="277"/>
      <c r="L33" s="277"/>
      <c r="M33" s="277"/>
      <c r="N33" s="277"/>
      <c r="O33" s="277"/>
      <c r="P33" s="277"/>
      <c r="Q33" s="277"/>
      <c r="R33" s="278"/>
      <c r="S33" s="348"/>
      <c r="T33" s="349"/>
      <c r="U33" s="271"/>
      <c r="V33" s="205" t="s">
        <v>103</v>
      </c>
      <c r="W33" s="205"/>
      <c r="X33" s="205"/>
      <c r="Y33" s="205"/>
      <c r="Z33" s="220" t="str">
        <f>IF(ISNUMBER(S30),IF(S30&gt;S36,I30,I36),"")</f>
        <v>Balcová Michaela SVK</v>
      </c>
      <c r="AA33" s="221"/>
      <c r="AB33" s="221"/>
      <c r="AC33" s="221"/>
      <c r="AD33" s="221"/>
      <c r="AE33" s="221"/>
      <c r="AF33" s="221"/>
      <c r="AG33" s="221"/>
      <c r="AH33" s="221"/>
      <c r="AI33" s="222"/>
      <c r="AJ33" s="227">
        <v>1</v>
      </c>
      <c r="AK33" s="227"/>
      <c r="AL33" s="219"/>
      <c r="AM33" s="155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44"/>
      <c r="AY33" s="44"/>
      <c r="AZ33" s="26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16"/>
      <c r="BN33" s="22"/>
      <c r="BO33" s="21"/>
      <c r="BP33" s="21"/>
      <c r="BQ33" s="21"/>
      <c r="BR33" s="21"/>
      <c r="BS33" s="21"/>
      <c r="BT33" s="21"/>
      <c r="BU33" s="21"/>
      <c r="BV33" s="28"/>
      <c r="BW33" s="28"/>
      <c r="BX33" s="28"/>
      <c r="BY33" s="28"/>
      <c r="BZ33" s="28"/>
      <c r="CA33" s="28"/>
      <c r="CB33" s="28"/>
      <c r="CC33" s="28"/>
      <c r="CD33" s="28"/>
      <c r="CE33" s="27"/>
      <c r="CF33" s="27"/>
      <c r="CG33" s="28"/>
      <c r="CH33" s="22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15"/>
      <c r="CT33" s="15"/>
      <c r="CU33" s="15"/>
      <c r="CV33" s="15"/>
      <c r="CW33" s="15"/>
    </row>
    <row r="34" spans="1:101" ht="12" customHeight="1">
      <c r="A34" s="153"/>
      <c r="B34" s="15"/>
      <c r="C34" s="15"/>
      <c r="D34" s="15"/>
      <c r="E34" s="35"/>
      <c r="F34" s="35"/>
      <c r="G34" s="18"/>
      <c r="H34" s="16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350"/>
      <c r="T34" s="32"/>
      <c r="U34" s="271"/>
      <c r="V34" s="205"/>
      <c r="W34" s="205"/>
      <c r="X34" s="205"/>
      <c r="Y34" s="205"/>
      <c r="Z34" s="223"/>
      <c r="AA34" s="213"/>
      <c r="AB34" s="213"/>
      <c r="AC34" s="213"/>
      <c r="AD34" s="213"/>
      <c r="AE34" s="213"/>
      <c r="AF34" s="213"/>
      <c r="AG34" s="213"/>
      <c r="AH34" s="213"/>
      <c r="AI34" s="214"/>
      <c r="AJ34" s="227"/>
      <c r="AK34" s="227"/>
      <c r="AL34" s="219"/>
      <c r="AM34" s="155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44"/>
      <c r="AY34" s="44"/>
      <c r="AZ34" s="26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16"/>
      <c r="BN34" s="22"/>
      <c r="BO34" s="21"/>
      <c r="BP34" s="21"/>
      <c r="BQ34" s="21"/>
      <c r="BR34" s="21"/>
      <c r="BS34" s="21"/>
      <c r="BT34" s="21"/>
      <c r="BU34" s="21"/>
      <c r="BV34" s="28"/>
      <c r="BW34" s="28"/>
      <c r="BX34" s="28"/>
      <c r="BY34" s="28"/>
      <c r="BZ34" s="28"/>
      <c r="CA34" s="28"/>
      <c r="CB34" s="28"/>
      <c r="CC34" s="28"/>
      <c r="CD34" s="28"/>
      <c r="CE34" s="27"/>
      <c r="CF34" s="27"/>
      <c r="CG34" s="28"/>
      <c r="CH34" s="22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15"/>
      <c r="CT34" s="15"/>
      <c r="CU34" s="15"/>
      <c r="CV34" s="15"/>
      <c r="CW34" s="15"/>
    </row>
    <row r="35" spans="1:101" ht="3.75" customHeight="1">
      <c r="A35" s="153"/>
      <c r="B35" s="15"/>
      <c r="C35" s="15"/>
      <c r="D35" s="15"/>
      <c r="E35" s="35"/>
      <c r="F35" s="35"/>
      <c r="G35" s="18"/>
      <c r="H35" s="16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350"/>
      <c r="T35" s="32"/>
      <c r="U35" s="271"/>
      <c r="V35" s="205"/>
      <c r="W35" s="205"/>
      <c r="X35" s="205"/>
      <c r="Y35" s="205"/>
      <c r="Z35" s="223"/>
      <c r="AA35" s="213"/>
      <c r="AB35" s="213"/>
      <c r="AC35" s="213"/>
      <c r="AD35" s="213"/>
      <c r="AE35" s="213"/>
      <c r="AF35" s="213"/>
      <c r="AG35" s="213"/>
      <c r="AH35" s="213"/>
      <c r="AI35" s="214"/>
      <c r="AJ35" s="227"/>
      <c r="AK35" s="227"/>
      <c r="AL35" s="37"/>
      <c r="AM35" s="165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44"/>
      <c r="AY35" s="44"/>
      <c r="AZ35" s="45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16"/>
      <c r="BN35" s="22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3"/>
      <c r="CG35" s="28"/>
      <c r="CH35" s="22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15"/>
      <c r="CT35" s="15"/>
      <c r="CU35" s="15"/>
      <c r="CV35" s="15"/>
      <c r="CW35" s="15"/>
    </row>
    <row r="36" spans="1:101" ht="3.75" customHeight="1">
      <c r="A36" s="152" t="str">
        <f>B36&amp;" "&amp;I36</f>
        <v>2nd best score 1 Balcová Michaela SVK</v>
      </c>
      <c r="B36" s="195" t="s">
        <v>189</v>
      </c>
      <c r="C36" s="195"/>
      <c r="D36" s="195"/>
      <c r="E36" s="195"/>
      <c r="F36" s="195"/>
      <c r="G36" s="195"/>
      <c r="H36" s="195"/>
      <c r="I36" s="273" t="str">
        <f>'BC4'!B23</f>
        <v>Balcová Michaela SVK</v>
      </c>
      <c r="J36" s="273"/>
      <c r="K36" s="273"/>
      <c r="L36" s="273"/>
      <c r="M36" s="273"/>
      <c r="N36" s="273"/>
      <c r="O36" s="273"/>
      <c r="P36" s="273"/>
      <c r="Q36" s="273"/>
      <c r="R36" s="274"/>
      <c r="S36" s="344">
        <v>6</v>
      </c>
      <c r="T36" s="345"/>
      <c r="U36" s="271"/>
      <c r="V36" s="205"/>
      <c r="W36" s="205"/>
      <c r="X36" s="205"/>
      <c r="Y36" s="205"/>
      <c r="Z36" s="224"/>
      <c r="AA36" s="225"/>
      <c r="AB36" s="225"/>
      <c r="AC36" s="225"/>
      <c r="AD36" s="225"/>
      <c r="AE36" s="225"/>
      <c r="AF36" s="225"/>
      <c r="AG36" s="225"/>
      <c r="AH36" s="225"/>
      <c r="AI36" s="226"/>
      <c r="AJ36" s="227"/>
      <c r="AK36" s="227"/>
      <c r="AL36" s="46"/>
      <c r="AM36" s="165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44"/>
      <c r="AY36" s="44"/>
      <c r="AZ36" s="45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16"/>
      <c r="BN36" s="22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3"/>
      <c r="CG36" s="22"/>
      <c r="CH36" s="22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15"/>
      <c r="CT36" s="15"/>
      <c r="CU36" s="15"/>
      <c r="CV36" s="15"/>
      <c r="CW36" s="15"/>
    </row>
    <row r="37" spans="1:101" ht="3.75" customHeight="1">
      <c r="A37" s="152"/>
      <c r="B37" s="195"/>
      <c r="C37" s="195"/>
      <c r="D37" s="195"/>
      <c r="E37" s="195"/>
      <c r="F37" s="195"/>
      <c r="G37" s="195"/>
      <c r="H37" s="195"/>
      <c r="I37" s="275"/>
      <c r="J37" s="275"/>
      <c r="K37" s="275"/>
      <c r="L37" s="275"/>
      <c r="M37" s="275"/>
      <c r="N37" s="275"/>
      <c r="O37" s="275"/>
      <c r="P37" s="275"/>
      <c r="Q37" s="275"/>
      <c r="R37" s="276"/>
      <c r="S37" s="346"/>
      <c r="T37" s="347"/>
      <c r="U37" s="272"/>
      <c r="V37" s="35"/>
      <c r="W37" s="35"/>
      <c r="X37" s="18"/>
      <c r="Y37" s="16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3"/>
      <c r="AK37" s="32"/>
      <c r="AL37" s="46"/>
      <c r="AM37" s="16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44"/>
      <c r="AY37" s="44"/>
      <c r="AZ37" s="45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16"/>
      <c r="BN37" s="22"/>
      <c r="BO37" s="21"/>
      <c r="BP37" s="21"/>
      <c r="BQ37" s="21"/>
      <c r="BR37" s="21"/>
      <c r="BS37" s="21"/>
      <c r="CF37" s="23"/>
      <c r="CG37" s="22"/>
      <c r="CH37" s="22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15"/>
      <c r="CT37" s="15"/>
      <c r="CU37" s="15"/>
      <c r="CV37" s="15"/>
      <c r="CW37" s="15"/>
    </row>
    <row r="38" spans="1:101" ht="3.75" customHeight="1">
      <c r="A38" s="152"/>
      <c r="B38" s="195"/>
      <c r="C38" s="195"/>
      <c r="D38" s="195"/>
      <c r="E38" s="195"/>
      <c r="F38" s="195"/>
      <c r="G38" s="195"/>
      <c r="H38" s="195"/>
      <c r="I38" s="275"/>
      <c r="J38" s="275"/>
      <c r="K38" s="275"/>
      <c r="L38" s="275"/>
      <c r="M38" s="275"/>
      <c r="N38" s="275"/>
      <c r="O38" s="275"/>
      <c r="P38" s="275"/>
      <c r="Q38" s="275"/>
      <c r="R38" s="276"/>
      <c r="S38" s="346"/>
      <c r="T38" s="347"/>
      <c r="U38" s="160"/>
      <c r="V38" s="35"/>
      <c r="W38" s="35"/>
      <c r="X38" s="16"/>
      <c r="Y38" s="1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3"/>
      <c r="AK38" s="32"/>
      <c r="AL38" s="46"/>
      <c r="AM38" s="16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44"/>
      <c r="AY38" s="44"/>
      <c r="AZ38" s="45"/>
      <c r="BA38" s="30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22"/>
      <c r="BO38" s="21"/>
      <c r="BP38" s="21"/>
      <c r="BQ38" s="21"/>
      <c r="BR38" s="21"/>
      <c r="BS38" s="21"/>
      <c r="CF38" s="23"/>
      <c r="CG38" s="22"/>
      <c r="CH38" s="22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15"/>
      <c r="CT38" s="15"/>
      <c r="CU38" s="15"/>
      <c r="CV38" s="15"/>
      <c r="CW38" s="15"/>
    </row>
    <row r="39" spans="1:101" ht="3.75" customHeight="1">
      <c r="A39" s="152"/>
      <c r="B39" s="195"/>
      <c r="C39" s="195"/>
      <c r="D39" s="195"/>
      <c r="E39" s="195"/>
      <c r="F39" s="195"/>
      <c r="G39" s="195"/>
      <c r="H39" s="195"/>
      <c r="I39" s="277"/>
      <c r="J39" s="277"/>
      <c r="K39" s="277"/>
      <c r="L39" s="277"/>
      <c r="M39" s="277"/>
      <c r="N39" s="277"/>
      <c r="O39" s="277"/>
      <c r="P39" s="277"/>
      <c r="Q39" s="277"/>
      <c r="R39" s="278"/>
      <c r="S39" s="348"/>
      <c r="T39" s="349"/>
      <c r="U39" s="160"/>
      <c r="V39" s="35"/>
      <c r="W39" s="35"/>
      <c r="X39" s="16"/>
      <c r="Y39" s="1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3"/>
      <c r="AK39" s="32"/>
      <c r="AL39" s="46"/>
      <c r="AM39" s="16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44"/>
      <c r="AY39" s="44"/>
      <c r="AZ39" s="45"/>
      <c r="BA39" s="30"/>
      <c r="BB39" s="228" t="str">
        <f>IF(ISNUMBER(AX27),IF(AX27&gt;AX51,AO27,AO51),"")</f>
        <v>Komar Davor CRO</v>
      </c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30"/>
      <c r="BN39" s="22"/>
      <c r="BO39" s="21"/>
      <c r="BP39" s="21"/>
      <c r="BQ39" s="21"/>
      <c r="BR39" s="21"/>
      <c r="BS39" s="21"/>
      <c r="CF39" s="23"/>
      <c r="CG39" s="22"/>
      <c r="CH39" s="22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15"/>
      <c r="CT39" s="15"/>
      <c r="CU39" s="15"/>
      <c r="CV39" s="15"/>
      <c r="CW39" s="15"/>
    </row>
    <row r="40" spans="1:101" ht="3.75" customHeight="1">
      <c r="A40" s="153"/>
      <c r="B40" s="15"/>
      <c r="C40" s="15"/>
      <c r="D40" s="15"/>
      <c r="E40" s="35"/>
      <c r="F40" s="35"/>
      <c r="G40" s="16"/>
      <c r="H40" s="16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350"/>
      <c r="T40" s="32"/>
      <c r="U40" s="161"/>
      <c r="V40" s="16"/>
      <c r="W40" s="34"/>
      <c r="X40" s="16"/>
      <c r="Y40" s="1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3"/>
      <c r="AK40" s="32"/>
      <c r="AL40" s="46"/>
      <c r="AM40" s="16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44"/>
      <c r="AY40" s="44"/>
      <c r="AZ40" s="45"/>
      <c r="BA40" s="30"/>
      <c r="BB40" s="231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3"/>
      <c r="BN40" s="22"/>
      <c r="BO40" s="21"/>
      <c r="BP40" s="21"/>
      <c r="BQ40" s="21"/>
      <c r="BR40" s="21"/>
      <c r="BS40" s="21"/>
      <c r="CF40" s="23"/>
      <c r="CG40" s="22"/>
      <c r="CH40" s="22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15"/>
      <c r="CT40" s="15"/>
      <c r="CU40" s="15"/>
      <c r="CV40" s="15"/>
      <c r="CW40" s="15"/>
    </row>
    <row r="41" spans="1:101" ht="3.75" customHeight="1">
      <c r="A41" s="153"/>
      <c r="B41" s="15"/>
      <c r="C41" s="15"/>
      <c r="D41" s="15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351"/>
      <c r="T41" s="351"/>
      <c r="U41" s="162"/>
      <c r="V41" s="16"/>
      <c r="W41" s="34"/>
      <c r="X41" s="16"/>
      <c r="Y41" s="1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3"/>
      <c r="AK41" s="32"/>
      <c r="AL41" s="46"/>
      <c r="AM41" s="16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44"/>
      <c r="AY41" s="44"/>
      <c r="AZ41" s="45"/>
      <c r="BA41" s="19"/>
      <c r="BB41" s="231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3"/>
      <c r="BN41" s="22"/>
      <c r="BO41" s="21"/>
      <c r="BP41" s="21"/>
      <c r="BQ41" s="21"/>
      <c r="BR41" s="21"/>
      <c r="BS41" s="21"/>
      <c r="CF41" s="23"/>
      <c r="CG41" s="22"/>
      <c r="CH41" s="22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15"/>
      <c r="CT41" s="15"/>
      <c r="CU41" s="15"/>
      <c r="CV41" s="15"/>
      <c r="CW41" s="15"/>
    </row>
    <row r="42" spans="1:101" ht="3.75" customHeight="1">
      <c r="A42" s="152" t="str">
        <f>B42&amp;" "&amp;I42</f>
        <v>1. E Bajtek Jan CZE</v>
      </c>
      <c r="B42" s="195" t="s">
        <v>101</v>
      </c>
      <c r="C42" s="195"/>
      <c r="D42" s="195"/>
      <c r="E42" s="195"/>
      <c r="F42" s="195"/>
      <c r="G42" s="195"/>
      <c r="H42" s="195"/>
      <c r="I42" s="273" t="str">
        <f>'BC4'!B37</f>
        <v>Bajtek Jan CZE</v>
      </c>
      <c r="J42" s="273"/>
      <c r="K42" s="273"/>
      <c r="L42" s="273"/>
      <c r="M42" s="273"/>
      <c r="N42" s="273"/>
      <c r="O42" s="273"/>
      <c r="P42" s="273"/>
      <c r="Q42" s="273"/>
      <c r="R42" s="274"/>
      <c r="S42" s="344">
        <v>4</v>
      </c>
      <c r="T42" s="345"/>
      <c r="U42" s="160"/>
      <c r="V42" s="35"/>
      <c r="W42" s="35"/>
      <c r="X42" s="16"/>
      <c r="Y42" s="1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3"/>
      <c r="AK42" s="32"/>
      <c r="AL42" s="46"/>
      <c r="AM42" s="16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44"/>
      <c r="AY42" s="44"/>
      <c r="AZ42" s="45"/>
      <c r="BA42" s="16"/>
      <c r="BB42" s="234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6"/>
      <c r="BN42" s="22"/>
      <c r="BO42" s="21"/>
      <c r="BP42" s="21"/>
      <c r="BQ42" s="21"/>
      <c r="BR42" s="21"/>
      <c r="BS42" s="21"/>
      <c r="CF42" s="23"/>
      <c r="CG42" s="22"/>
      <c r="CH42" s="22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15"/>
      <c r="CT42" s="15"/>
      <c r="CU42" s="15"/>
      <c r="CV42" s="15"/>
      <c r="CW42" s="15"/>
    </row>
    <row r="43" spans="1:101" ht="3.75" customHeight="1">
      <c r="A43" s="152"/>
      <c r="B43" s="195"/>
      <c r="C43" s="195"/>
      <c r="D43" s="195"/>
      <c r="E43" s="195"/>
      <c r="F43" s="195"/>
      <c r="G43" s="195"/>
      <c r="H43" s="19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346"/>
      <c r="T43" s="347"/>
      <c r="U43" s="157" t="str">
        <f>V45&amp;" "&amp;Z45</f>
        <v>winner 1/4 final 3 Bajtek Jan CZE</v>
      </c>
      <c r="V43" s="35"/>
      <c r="W43" s="35"/>
      <c r="X43" s="16"/>
      <c r="Y43" s="1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3"/>
      <c r="AK43" s="32"/>
      <c r="AL43" s="46"/>
      <c r="AM43" s="16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44"/>
      <c r="AY43" s="44"/>
      <c r="AZ43" s="45"/>
      <c r="BA43" s="16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16"/>
      <c r="BN43" s="22"/>
      <c r="BO43" s="21"/>
      <c r="BP43" s="21"/>
      <c r="BQ43" s="21"/>
      <c r="BR43" s="21"/>
      <c r="BS43" s="21"/>
      <c r="CF43" s="23"/>
      <c r="CG43" s="22"/>
      <c r="CH43" s="22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15"/>
      <c r="CT43" s="15"/>
      <c r="CU43" s="15"/>
      <c r="CV43" s="15"/>
      <c r="CW43" s="15"/>
    </row>
    <row r="44" spans="1:101" ht="3.75" customHeight="1">
      <c r="A44" s="152"/>
      <c r="B44" s="195"/>
      <c r="C44" s="195"/>
      <c r="D44" s="195"/>
      <c r="E44" s="195"/>
      <c r="F44" s="195"/>
      <c r="G44" s="195"/>
      <c r="H44" s="195"/>
      <c r="I44" s="275"/>
      <c r="J44" s="275"/>
      <c r="K44" s="275"/>
      <c r="L44" s="275"/>
      <c r="M44" s="275"/>
      <c r="N44" s="275"/>
      <c r="O44" s="275"/>
      <c r="P44" s="275"/>
      <c r="Q44" s="275"/>
      <c r="R44" s="276"/>
      <c r="S44" s="346"/>
      <c r="T44" s="347"/>
      <c r="U44" s="287"/>
      <c r="V44" s="35"/>
      <c r="W44" s="35"/>
      <c r="X44" s="18"/>
      <c r="Y44" s="1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3"/>
      <c r="AK44" s="32"/>
      <c r="AL44" s="46"/>
      <c r="AM44" s="16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44"/>
      <c r="AY44" s="44"/>
      <c r="AZ44" s="45"/>
      <c r="BA44" s="16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17"/>
      <c r="CF44" s="23"/>
      <c r="CG44" s="22"/>
      <c r="CH44" s="22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15"/>
      <c r="CT44" s="15"/>
      <c r="CU44" s="15"/>
      <c r="CV44" s="15"/>
      <c r="CW44" s="15"/>
    </row>
    <row r="45" spans="1:101" ht="3.75" customHeight="1">
      <c r="A45" s="152"/>
      <c r="B45" s="195"/>
      <c r="C45" s="195"/>
      <c r="D45" s="195"/>
      <c r="E45" s="195"/>
      <c r="F45" s="195"/>
      <c r="G45" s="195"/>
      <c r="H45" s="195"/>
      <c r="I45" s="277"/>
      <c r="J45" s="277"/>
      <c r="K45" s="277"/>
      <c r="L45" s="277"/>
      <c r="M45" s="277"/>
      <c r="N45" s="277"/>
      <c r="O45" s="277"/>
      <c r="P45" s="277"/>
      <c r="Q45" s="277"/>
      <c r="R45" s="278"/>
      <c r="S45" s="348"/>
      <c r="T45" s="349"/>
      <c r="U45" s="271"/>
      <c r="V45" s="205" t="s">
        <v>104</v>
      </c>
      <c r="W45" s="205"/>
      <c r="X45" s="205"/>
      <c r="Y45" s="205"/>
      <c r="Z45" s="220" t="str">
        <f>IF(ISNUMBER(S42),IF(S42&gt;S48,I42,I48),"")</f>
        <v>Bajtek Jan CZE</v>
      </c>
      <c r="AA45" s="221"/>
      <c r="AB45" s="221"/>
      <c r="AC45" s="221"/>
      <c r="AD45" s="221"/>
      <c r="AE45" s="221"/>
      <c r="AF45" s="221"/>
      <c r="AG45" s="221"/>
      <c r="AH45" s="221"/>
      <c r="AI45" s="222"/>
      <c r="AJ45" s="207">
        <v>0</v>
      </c>
      <c r="AK45" s="207"/>
      <c r="AL45" s="46"/>
      <c r="AM45" s="165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44"/>
      <c r="AY45" s="44"/>
      <c r="AZ45" s="45"/>
      <c r="BA45" s="16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CF45" s="23"/>
      <c r="CG45" s="22"/>
      <c r="CH45" s="22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15"/>
      <c r="CT45" s="15"/>
      <c r="CU45" s="15"/>
      <c r="CV45" s="15"/>
      <c r="CW45" s="15"/>
    </row>
    <row r="46" spans="1:101" ht="3.75" customHeight="1">
      <c r="A46" s="153"/>
      <c r="B46" s="15"/>
      <c r="C46" s="15"/>
      <c r="D46" s="15"/>
      <c r="E46" s="35"/>
      <c r="F46" s="35"/>
      <c r="G46" s="18"/>
      <c r="H46" s="16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350"/>
      <c r="T46" s="32"/>
      <c r="U46" s="271"/>
      <c r="V46" s="205"/>
      <c r="W46" s="205"/>
      <c r="X46" s="205"/>
      <c r="Y46" s="205"/>
      <c r="Z46" s="223"/>
      <c r="AA46" s="213"/>
      <c r="AB46" s="213"/>
      <c r="AC46" s="213"/>
      <c r="AD46" s="213"/>
      <c r="AE46" s="213"/>
      <c r="AF46" s="213"/>
      <c r="AG46" s="213"/>
      <c r="AH46" s="213"/>
      <c r="AI46" s="214"/>
      <c r="AJ46" s="207"/>
      <c r="AK46" s="207"/>
      <c r="AL46" s="46"/>
      <c r="AM46" s="165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4"/>
      <c r="AY46" s="44"/>
      <c r="AZ46" s="45"/>
      <c r="BA46" s="16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CF46" s="23"/>
      <c r="CG46" s="22"/>
      <c r="CH46" s="22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15"/>
      <c r="CT46" s="15"/>
      <c r="CU46" s="15"/>
      <c r="CV46" s="15"/>
      <c r="CW46" s="15"/>
    </row>
    <row r="47" spans="1:101" ht="12" customHeight="1">
      <c r="A47" s="153"/>
      <c r="B47" s="15"/>
      <c r="C47" s="15"/>
      <c r="D47" s="15"/>
      <c r="E47" s="35"/>
      <c r="F47" s="35"/>
      <c r="G47" s="18"/>
      <c r="H47" s="16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350"/>
      <c r="T47" s="32"/>
      <c r="U47" s="271"/>
      <c r="V47" s="205"/>
      <c r="W47" s="205"/>
      <c r="X47" s="205"/>
      <c r="Y47" s="205"/>
      <c r="Z47" s="223"/>
      <c r="AA47" s="213"/>
      <c r="AB47" s="213"/>
      <c r="AC47" s="213"/>
      <c r="AD47" s="213"/>
      <c r="AE47" s="213"/>
      <c r="AF47" s="213"/>
      <c r="AG47" s="213"/>
      <c r="AH47" s="213"/>
      <c r="AI47" s="214"/>
      <c r="AJ47" s="207"/>
      <c r="AK47" s="207"/>
      <c r="AL47" s="208"/>
      <c r="AM47" s="15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44"/>
      <c r="AY47" s="44"/>
      <c r="AZ47" s="26"/>
      <c r="BA47" s="16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CF47" s="23"/>
      <c r="CG47" s="22"/>
      <c r="CH47" s="22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15"/>
      <c r="CT47" s="15"/>
      <c r="CU47" s="15"/>
      <c r="CV47" s="15"/>
      <c r="CW47" s="15"/>
    </row>
    <row r="48" spans="1:101" ht="3.75" customHeight="1">
      <c r="A48" s="152" t="str">
        <f>B48&amp;" "&amp;I48</f>
        <v>1. C Kolinko Artem UKR</v>
      </c>
      <c r="B48" s="195" t="s">
        <v>22</v>
      </c>
      <c r="C48" s="195"/>
      <c r="D48" s="195"/>
      <c r="E48" s="195"/>
      <c r="F48" s="195"/>
      <c r="G48" s="195"/>
      <c r="H48" s="195"/>
      <c r="I48" s="273" t="str">
        <f>'BC4'!B24</f>
        <v>Kolinko Artem UKR</v>
      </c>
      <c r="J48" s="273"/>
      <c r="K48" s="273"/>
      <c r="L48" s="273"/>
      <c r="M48" s="273"/>
      <c r="N48" s="273"/>
      <c r="O48" s="273"/>
      <c r="P48" s="273"/>
      <c r="Q48" s="273"/>
      <c r="R48" s="274"/>
      <c r="S48" s="344">
        <v>3</v>
      </c>
      <c r="T48" s="345"/>
      <c r="U48" s="271"/>
      <c r="V48" s="205"/>
      <c r="W48" s="205"/>
      <c r="X48" s="205"/>
      <c r="Y48" s="205"/>
      <c r="Z48" s="224"/>
      <c r="AA48" s="225"/>
      <c r="AB48" s="225"/>
      <c r="AC48" s="225"/>
      <c r="AD48" s="225"/>
      <c r="AE48" s="225"/>
      <c r="AF48" s="225"/>
      <c r="AG48" s="225"/>
      <c r="AH48" s="225"/>
      <c r="AI48" s="226"/>
      <c r="AJ48" s="207"/>
      <c r="AK48" s="207"/>
      <c r="AL48" s="208"/>
      <c r="AM48" s="155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44"/>
      <c r="AY48" s="44"/>
      <c r="AZ48" s="26"/>
      <c r="BA48" s="16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CF48" s="23"/>
      <c r="CG48" s="22"/>
      <c r="CH48" s="22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15"/>
      <c r="CT48" s="15"/>
      <c r="CU48" s="15"/>
      <c r="CV48" s="15"/>
      <c r="CW48" s="15"/>
    </row>
    <row r="49" spans="1:101" ht="3.75" customHeight="1">
      <c r="A49" s="152"/>
      <c r="B49" s="195"/>
      <c r="C49" s="195"/>
      <c r="D49" s="195"/>
      <c r="E49" s="195"/>
      <c r="F49" s="195"/>
      <c r="G49" s="195"/>
      <c r="H49" s="195"/>
      <c r="I49" s="275"/>
      <c r="J49" s="275"/>
      <c r="K49" s="275"/>
      <c r="L49" s="275"/>
      <c r="M49" s="275"/>
      <c r="N49" s="275"/>
      <c r="O49" s="275"/>
      <c r="P49" s="275"/>
      <c r="Q49" s="275"/>
      <c r="R49" s="276"/>
      <c r="S49" s="346"/>
      <c r="T49" s="347"/>
      <c r="U49" s="272"/>
      <c r="V49" s="35"/>
      <c r="W49" s="35"/>
      <c r="X49" s="18"/>
      <c r="Y49" s="1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3"/>
      <c r="AK49" s="32"/>
      <c r="AL49" s="208"/>
      <c r="AM49" s="155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2"/>
      <c r="AY49" s="42"/>
      <c r="AZ49" s="26"/>
      <c r="BA49" s="16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CF49" s="23"/>
      <c r="CG49" s="22"/>
      <c r="CH49" s="22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15"/>
      <c r="CT49" s="15"/>
      <c r="CU49" s="15"/>
      <c r="CV49" s="15"/>
      <c r="CW49" s="15"/>
    </row>
    <row r="50" spans="1:101" ht="3.75" customHeight="1">
      <c r="A50" s="152"/>
      <c r="B50" s="195"/>
      <c r="C50" s="195"/>
      <c r="D50" s="195"/>
      <c r="E50" s="195"/>
      <c r="F50" s="195"/>
      <c r="G50" s="195"/>
      <c r="H50" s="195"/>
      <c r="I50" s="275"/>
      <c r="J50" s="275"/>
      <c r="K50" s="275"/>
      <c r="L50" s="275"/>
      <c r="M50" s="275"/>
      <c r="N50" s="275"/>
      <c r="O50" s="275"/>
      <c r="P50" s="275"/>
      <c r="Q50" s="275"/>
      <c r="R50" s="276"/>
      <c r="S50" s="346"/>
      <c r="T50" s="347"/>
      <c r="U50" s="158"/>
      <c r="V50" s="35"/>
      <c r="W50" s="35"/>
      <c r="X50" s="16"/>
      <c r="Y50" s="1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3"/>
      <c r="AK50" s="32"/>
      <c r="AL50" s="26"/>
      <c r="AM50" s="155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41"/>
      <c r="AY50" s="40"/>
      <c r="AZ50" s="219"/>
      <c r="BA50" s="16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CF50" s="23"/>
      <c r="CG50" s="22"/>
      <c r="CH50" s="22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15"/>
      <c r="CT50" s="15"/>
      <c r="CU50" s="15"/>
      <c r="CV50" s="15"/>
      <c r="CW50" s="15"/>
    </row>
    <row r="51" spans="1:101" ht="3.75" customHeight="1">
      <c r="A51" s="152"/>
      <c r="B51" s="195"/>
      <c r="C51" s="195"/>
      <c r="D51" s="195"/>
      <c r="E51" s="195"/>
      <c r="F51" s="195"/>
      <c r="G51" s="195"/>
      <c r="H51" s="195"/>
      <c r="I51" s="277"/>
      <c r="J51" s="277"/>
      <c r="K51" s="277"/>
      <c r="L51" s="277"/>
      <c r="M51" s="277"/>
      <c r="N51" s="277"/>
      <c r="O51" s="277"/>
      <c r="P51" s="277"/>
      <c r="Q51" s="277"/>
      <c r="R51" s="278"/>
      <c r="S51" s="348"/>
      <c r="T51" s="349"/>
      <c r="U51" s="159"/>
      <c r="V51" s="35"/>
      <c r="W51" s="35"/>
      <c r="X51" s="16"/>
      <c r="Y51" s="16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3"/>
      <c r="AK51" s="32"/>
      <c r="AL51" s="26"/>
      <c r="AM51" s="155" t="str">
        <f>AN51&amp;" "&amp;AO51</f>
        <v>2. Finalist Andrejčík Samuel SVK</v>
      </c>
      <c r="AN51" s="195" t="s">
        <v>75</v>
      </c>
      <c r="AO51" s="209" t="str">
        <f>IF(ISNUMBER(AJ45),IF(AJ45&gt;AJ57,Z45,Z57),"")</f>
        <v>Andrejčík Samuel SVK</v>
      </c>
      <c r="AP51" s="210"/>
      <c r="AQ51" s="210"/>
      <c r="AR51" s="210"/>
      <c r="AS51" s="210"/>
      <c r="AT51" s="210"/>
      <c r="AU51" s="210"/>
      <c r="AV51" s="210"/>
      <c r="AW51" s="211"/>
      <c r="AX51" s="218">
        <v>4</v>
      </c>
      <c r="AY51" s="218"/>
      <c r="AZ51" s="219"/>
      <c r="BA51" s="16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CF51" s="23"/>
      <c r="CG51" s="22"/>
      <c r="CH51" s="22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15"/>
      <c r="CT51" s="15"/>
      <c r="CU51" s="15"/>
      <c r="CV51" s="15"/>
      <c r="CW51" s="15"/>
    </row>
    <row r="52" spans="1:101" ht="3.75" customHeight="1">
      <c r="A52" s="154"/>
      <c r="B52" s="15"/>
      <c r="C52" s="15"/>
      <c r="D52" s="15"/>
      <c r="E52" s="16"/>
      <c r="F52" s="34"/>
      <c r="G52" s="16"/>
      <c r="H52" s="16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350"/>
      <c r="T52" s="32"/>
      <c r="U52" s="159"/>
      <c r="V52" s="16"/>
      <c r="W52" s="34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3"/>
      <c r="AK52" s="32"/>
      <c r="AL52" s="26"/>
      <c r="AM52" s="155"/>
      <c r="AN52" s="195"/>
      <c r="AO52" s="212"/>
      <c r="AP52" s="213"/>
      <c r="AQ52" s="213"/>
      <c r="AR52" s="213"/>
      <c r="AS52" s="213"/>
      <c r="AT52" s="213"/>
      <c r="AU52" s="213"/>
      <c r="AV52" s="213"/>
      <c r="AW52" s="214"/>
      <c r="AX52" s="218"/>
      <c r="AY52" s="218"/>
      <c r="AZ52" s="219"/>
      <c r="BA52" s="16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CF52" s="23"/>
      <c r="CG52" s="22"/>
      <c r="CH52" s="22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15"/>
      <c r="CT52" s="15"/>
      <c r="CU52" s="15"/>
      <c r="CV52" s="15"/>
      <c r="CW52" s="15"/>
    </row>
    <row r="53" spans="1:101" ht="15" customHeight="1">
      <c r="A53" s="154"/>
      <c r="B53" s="15"/>
      <c r="C53" s="15"/>
      <c r="D53" s="15"/>
      <c r="E53" s="35"/>
      <c r="F53" s="35"/>
      <c r="G53" s="16"/>
      <c r="H53" s="16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350"/>
      <c r="T53" s="32"/>
      <c r="U53" s="159"/>
      <c r="V53" s="16"/>
      <c r="W53" s="34"/>
      <c r="X53" s="16"/>
      <c r="Y53" s="1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3"/>
      <c r="AK53" s="32"/>
      <c r="AL53" s="26"/>
      <c r="AM53" s="166"/>
      <c r="AN53" s="195"/>
      <c r="AO53" s="212"/>
      <c r="AP53" s="213"/>
      <c r="AQ53" s="213"/>
      <c r="AR53" s="213"/>
      <c r="AS53" s="213"/>
      <c r="AT53" s="213"/>
      <c r="AU53" s="213"/>
      <c r="AV53" s="213"/>
      <c r="AW53" s="214"/>
      <c r="AX53" s="218"/>
      <c r="AY53" s="218"/>
      <c r="AZ53" s="30"/>
      <c r="BA53" s="16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CF53" s="23"/>
      <c r="CG53" s="22"/>
      <c r="CH53" s="22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15"/>
      <c r="CT53" s="15"/>
      <c r="CU53" s="15"/>
      <c r="CV53" s="15"/>
      <c r="CW53" s="15"/>
    </row>
    <row r="54" spans="1:101" ht="3.75" customHeight="1">
      <c r="A54" s="152" t="str">
        <f>B54&amp;" "&amp;I54</f>
        <v>2nd best score 2 Andrejčík Samuel SVK</v>
      </c>
      <c r="B54" s="195" t="s">
        <v>190</v>
      </c>
      <c r="C54" s="195"/>
      <c r="D54" s="195"/>
      <c r="E54" s="195"/>
      <c r="F54" s="195"/>
      <c r="G54" s="195"/>
      <c r="H54" s="195"/>
      <c r="I54" s="273" t="str">
        <f>'BC4'!B11</f>
        <v>Andrejčík Samuel SVK</v>
      </c>
      <c r="J54" s="273"/>
      <c r="K54" s="273"/>
      <c r="L54" s="273"/>
      <c r="M54" s="273"/>
      <c r="N54" s="273"/>
      <c r="O54" s="273"/>
      <c r="P54" s="273"/>
      <c r="Q54" s="273"/>
      <c r="R54" s="274"/>
      <c r="S54" s="344">
        <v>7</v>
      </c>
      <c r="T54" s="345"/>
      <c r="U54" s="159"/>
      <c r="V54" s="35"/>
      <c r="W54" s="35"/>
      <c r="X54" s="16"/>
      <c r="Y54" s="1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3"/>
      <c r="AK54" s="32"/>
      <c r="AL54" s="26"/>
      <c r="AM54" s="155"/>
      <c r="AN54" s="195"/>
      <c r="AO54" s="215"/>
      <c r="AP54" s="216"/>
      <c r="AQ54" s="216"/>
      <c r="AR54" s="216"/>
      <c r="AS54" s="216"/>
      <c r="AT54" s="216"/>
      <c r="AU54" s="216"/>
      <c r="AV54" s="216"/>
      <c r="AW54" s="217"/>
      <c r="AX54" s="218"/>
      <c r="AY54" s="218"/>
      <c r="AZ54" s="30"/>
      <c r="BA54" s="16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CF54" s="23"/>
      <c r="CG54" s="22"/>
      <c r="CH54" s="22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15"/>
      <c r="CT54" s="15"/>
      <c r="CU54" s="15"/>
      <c r="CV54" s="15"/>
      <c r="CW54" s="15"/>
    </row>
    <row r="55" spans="1:101" ht="3.75" customHeight="1">
      <c r="A55" s="154"/>
      <c r="B55" s="195"/>
      <c r="C55" s="195"/>
      <c r="D55" s="195"/>
      <c r="E55" s="195"/>
      <c r="F55" s="195"/>
      <c r="G55" s="195"/>
      <c r="H55" s="195"/>
      <c r="I55" s="275"/>
      <c r="J55" s="275"/>
      <c r="K55" s="275"/>
      <c r="L55" s="275"/>
      <c r="M55" s="275"/>
      <c r="N55" s="275"/>
      <c r="O55" s="275"/>
      <c r="P55" s="275"/>
      <c r="Q55" s="275"/>
      <c r="R55" s="276"/>
      <c r="S55" s="346"/>
      <c r="T55" s="347"/>
      <c r="U55" s="157" t="str">
        <f>V57&amp;" "&amp;Z57</f>
        <v>winner 1/4 final 4 Andrejčík Samuel SVK</v>
      </c>
      <c r="V55" s="35"/>
      <c r="W55" s="35"/>
      <c r="X55" s="16"/>
      <c r="Y55" s="16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3"/>
      <c r="AK55" s="32"/>
      <c r="AL55" s="26"/>
      <c r="AM55" s="155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2"/>
      <c r="AZ55" s="30"/>
      <c r="BA55" s="16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CF55" s="27"/>
      <c r="CG55" s="22"/>
      <c r="CH55" s="22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15"/>
      <c r="CT55" s="15"/>
      <c r="CU55" s="15"/>
      <c r="CV55" s="15"/>
      <c r="CW55" s="15"/>
    </row>
    <row r="56" spans="1:101" ht="3.75" customHeight="1">
      <c r="A56" s="154"/>
      <c r="B56" s="195"/>
      <c r="C56" s="195"/>
      <c r="D56" s="195"/>
      <c r="E56" s="195"/>
      <c r="F56" s="195"/>
      <c r="G56" s="195"/>
      <c r="H56" s="195"/>
      <c r="I56" s="275"/>
      <c r="J56" s="275"/>
      <c r="K56" s="275"/>
      <c r="L56" s="275"/>
      <c r="M56" s="275"/>
      <c r="N56" s="275"/>
      <c r="O56" s="275"/>
      <c r="P56" s="275"/>
      <c r="Q56" s="275"/>
      <c r="R56" s="276"/>
      <c r="S56" s="346"/>
      <c r="T56" s="347"/>
      <c r="U56" s="287"/>
      <c r="V56" s="35"/>
      <c r="W56" s="35"/>
      <c r="X56" s="18"/>
      <c r="Y56" s="16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3"/>
      <c r="AK56" s="32"/>
      <c r="AL56" s="219"/>
      <c r="AM56" s="155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2"/>
      <c r="AZ56" s="30"/>
      <c r="BA56" s="16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CD56" s="28"/>
      <c r="CE56" s="21"/>
      <c r="CF56" s="27"/>
      <c r="CG56" s="22"/>
      <c r="CH56" s="22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15"/>
      <c r="CT56" s="15"/>
      <c r="CU56" s="15"/>
      <c r="CV56" s="15"/>
      <c r="CW56" s="15"/>
    </row>
    <row r="57" spans="1:101" ht="3.75" customHeight="1">
      <c r="A57" s="154"/>
      <c r="B57" s="195"/>
      <c r="C57" s="195"/>
      <c r="D57" s="195"/>
      <c r="E57" s="195"/>
      <c r="F57" s="195"/>
      <c r="G57" s="195"/>
      <c r="H57" s="195"/>
      <c r="I57" s="277"/>
      <c r="J57" s="277"/>
      <c r="K57" s="277"/>
      <c r="L57" s="277"/>
      <c r="M57" s="277"/>
      <c r="N57" s="277"/>
      <c r="O57" s="277"/>
      <c r="P57" s="277"/>
      <c r="Q57" s="277"/>
      <c r="R57" s="278"/>
      <c r="S57" s="348"/>
      <c r="T57" s="349"/>
      <c r="U57" s="271"/>
      <c r="V57" s="205" t="s">
        <v>105</v>
      </c>
      <c r="W57" s="205"/>
      <c r="X57" s="205"/>
      <c r="Y57" s="205"/>
      <c r="Z57" s="220" t="str">
        <f>IF(ISNUMBER(S54),IF(S54&gt;S60,I54,I60),"")</f>
        <v>Andrejčík Samuel SVK</v>
      </c>
      <c r="AA57" s="221"/>
      <c r="AB57" s="221"/>
      <c r="AC57" s="221"/>
      <c r="AD57" s="221"/>
      <c r="AE57" s="221"/>
      <c r="AF57" s="221"/>
      <c r="AG57" s="221"/>
      <c r="AH57" s="221"/>
      <c r="AI57" s="222"/>
      <c r="AJ57" s="207">
        <v>5</v>
      </c>
      <c r="AK57" s="207"/>
      <c r="AL57" s="219"/>
      <c r="AM57" s="155"/>
      <c r="AN57" s="237" t="s">
        <v>14</v>
      </c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9"/>
      <c r="AZ57" s="16"/>
      <c r="BA57" s="16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CD57" s="28"/>
      <c r="CE57" s="21"/>
      <c r="CF57" s="27"/>
      <c r="CG57" s="22"/>
      <c r="CH57" s="22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15"/>
      <c r="CT57" s="15"/>
      <c r="CU57" s="15"/>
      <c r="CV57" s="15"/>
      <c r="CW57" s="15"/>
    </row>
    <row r="58" spans="1:101" ht="3.75" customHeight="1">
      <c r="A58" s="154"/>
      <c r="B58" s="15"/>
      <c r="C58" s="15"/>
      <c r="D58" s="15"/>
      <c r="E58" s="35"/>
      <c r="F58" s="35"/>
      <c r="G58" s="18"/>
      <c r="H58" s="16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350"/>
      <c r="T58" s="32"/>
      <c r="U58" s="271"/>
      <c r="V58" s="205"/>
      <c r="W58" s="205"/>
      <c r="X58" s="205"/>
      <c r="Y58" s="205"/>
      <c r="Z58" s="223"/>
      <c r="AA58" s="213"/>
      <c r="AB58" s="213"/>
      <c r="AC58" s="213"/>
      <c r="AD58" s="213"/>
      <c r="AE58" s="213"/>
      <c r="AF58" s="213"/>
      <c r="AG58" s="213"/>
      <c r="AH58" s="213"/>
      <c r="AI58" s="214"/>
      <c r="AJ58" s="207"/>
      <c r="AK58" s="207"/>
      <c r="AL58" s="219"/>
      <c r="AM58" s="155"/>
      <c r="AN58" s="240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41"/>
      <c r="AZ58" s="39"/>
      <c r="BA58" s="39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CD58" s="28"/>
      <c r="CE58" s="21"/>
      <c r="CF58" s="27"/>
      <c r="CG58" s="22"/>
      <c r="CH58" s="22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15"/>
      <c r="CT58" s="15"/>
      <c r="CU58" s="15"/>
      <c r="CV58" s="15"/>
      <c r="CW58" s="15"/>
    </row>
    <row r="59" spans="1:101" ht="12" customHeight="1">
      <c r="A59" s="154"/>
      <c r="B59" s="15"/>
      <c r="C59" s="15"/>
      <c r="D59" s="15"/>
      <c r="E59" s="35"/>
      <c r="F59" s="35"/>
      <c r="G59" s="18"/>
      <c r="H59" s="16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350"/>
      <c r="T59" s="32"/>
      <c r="U59" s="271"/>
      <c r="V59" s="205"/>
      <c r="W59" s="205"/>
      <c r="X59" s="205"/>
      <c r="Y59" s="205"/>
      <c r="Z59" s="223"/>
      <c r="AA59" s="213"/>
      <c r="AB59" s="213"/>
      <c r="AC59" s="213"/>
      <c r="AD59" s="213"/>
      <c r="AE59" s="213"/>
      <c r="AF59" s="213"/>
      <c r="AG59" s="213"/>
      <c r="AH59" s="213"/>
      <c r="AI59" s="214"/>
      <c r="AJ59" s="207"/>
      <c r="AK59" s="207"/>
      <c r="AL59" s="30"/>
      <c r="AM59" s="155"/>
      <c r="AN59" s="240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41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CD59" s="22"/>
      <c r="CE59" s="22"/>
      <c r="CF59" s="23"/>
      <c r="CG59" s="22"/>
      <c r="CH59" s="22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15"/>
      <c r="CT59" s="15"/>
      <c r="CU59" s="15"/>
      <c r="CV59" s="15"/>
      <c r="CW59" s="15"/>
    </row>
    <row r="60" spans="1:101" ht="3.75" customHeight="1">
      <c r="A60" s="152" t="str">
        <f>B60&amp;" "&amp;I60</f>
        <v>1. B Thompson Harry GBR</v>
      </c>
      <c r="B60" s="195" t="s">
        <v>20</v>
      </c>
      <c r="C60" s="195"/>
      <c r="D60" s="195"/>
      <c r="E60" s="195"/>
      <c r="F60" s="195"/>
      <c r="G60" s="195"/>
      <c r="H60" s="195"/>
      <c r="I60" s="273" t="str">
        <f>'BC4'!B18</f>
        <v>Thompson Harry GBR</v>
      </c>
      <c r="J60" s="273"/>
      <c r="K60" s="273"/>
      <c r="L60" s="273"/>
      <c r="M60" s="273"/>
      <c r="N60" s="273"/>
      <c r="O60" s="273"/>
      <c r="P60" s="273"/>
      <c r="Q60" s="273"/>
      <c r="R60" s="274"/>
      <c r="S60" s="344">
        <v>1</v>
      </c>
      <c r="T60" s="345"/>
      <c r="U60" s="271"/>
      <c r="V60" s="205"/>
      <c r="W60" s="205"/>
      <c r="X60" s="205"/>
      <c r="Y60" s="205"/>
      <c r="Z60" s="224"/>
      <c r="AA60" s="225"/>
      <c r="AB60" s="225"/>
      <c r="AC60" s="225"/>
      <c r="AD60" s="225"/>
      <c r="AE60" s="225"/>
      <c r="AF60" s="225"/>
      <c r="AG60" s="225"/>
      <c r="AH60" s="225"/>
      <c r="AI60" s="226"/>
      <c r="AJ60" s="207"/>
      <c r="AK60" s="207"/>
      <c r="AL60" s="30"/>
      <c r="AM60" s="167"/>
      <c r="AN60" s="240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41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CD60" s="22"/>
      <c r="CE60" s="22"/>
      <c r="CF60" s="23"/>
      <c r="CG60" s="22"/>
      <c r="CH60" s="22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15"/>
      <c r="CT60" s="15"/>
      <c r="CU60" s="15"/>
      <c r="CV60" s="15"/>
      <c r="CW60" s="15"/>
    </row>
    <row r="61" spans="1:101" ht="3.75" customHeight="1">
      <c r="A61" s="154"/>
      <c r="B61" s="195"/>
      <c r="C61" s="195"/>
      <c r="D61" s="195"/>
      <c r="E61" s="195"/>
      <c r="F61" s="195"/>
      <c r="G61" s="195"/>
      <c r="H61" s="195"/>
      <c r="I61" s="275"/>
      <c r="J61" s="275"/>
      <c r="K61" s="275"/>
      <c r="L61" s="275"/>
      <c r="M61" s="275"/>
      <c r="N61" s="275"/>
      <c r="O61" s="275"/>
      <c r="P61" s="275"/>
      <c r="Q61" s="275"/>
      <c r="R61" s="276"/>
      <c r="S61" s="346"/>
      <c r="T61" s="347"/>
      <c r="U61" s="272"/>
      <c r="V61" s="35"/>
      <c r="W61" s="35"/>
      <c r="X61" s="18"/>
      <c r="Y61" s="1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2"/>
      <c r="AL61" s="30"/>
      <c r="AM61" s="155"/>
      <c r="AN61" s="240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41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CD61" s="22"/>
      <c r="CE61" s="22"/>
      <c r="CF61" s="23"/>
      <c r="CG61" s="22"/>
      <c r="CH61" s="22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15"/>
      <c r="CT61" s="15"/>
      <c r="CU61" s="15"/>
      <c r="CV61" s="15"/>
      <c r="CW61" s="15"/>
    </row>
    <row r="62" spans="1:101" ht="3.75" customHeight="1">
      <c r="A62" s="154"/>
      <c r="B62" s="195"/>
      <c r="C62" s="195"/>
      <c r="D62" s="195"/>
      <c r="E62" s="195"/>
      <c r="F62" s="195"/>
      <c r="G62" s="195"/>
      <c r="H62" s="195"/>
      <c r="I62" s="275"/>
      <c r="J62" s="275"/>
      <c r="K62" s="275"/>
      <c r="L62" s="275"/>
      <c r="M62" s="275"/>
      <c r="N62" s="275"/>
      <c r="O62" s="275"/>
      <c r="P62" s="275"/>
      <c r="Q62" s="275"/>
      <c r="R62" s="276"/>
      <c r="S62" s="346"/>
      <c r="T62" s="347"/>
      <c r="U62" s="155"/>
      <c r="V62" s="35"/>
      <c r="W62" s="35"/>
      <c r="X62" s="16"/>
      <c r="Y62" s="1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2"/>
      <c r="AL62" s="30"/>
      <c r="AM62" s="155"/>
      <c r="AN62" s="240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41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CD62" s="22"/>
      <c r="CE62" s="22"/>
      <c r="CF62" s="23"/>
      <c r="CG62" s="22"/>
      <c r="CH62" s="22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15"/>
      <c r="CT62" s="15"/>
      <c r="CU62" s="15"/>
      <c r="CV62" s="15"/>
      <c r="CW62" s="15"/>
    </row>
    <row r="63" spans="1:101" ht="3.75" customHeight="1">
      <c r="A63" s="154"/>
      <c r="B63" s="195"/>
      <c r="C63" s="195"/>
      <c r="D63" s="195"/>
      <c r="E63" s="195"/>
      <c r="F63" s="195"/>
      <c r="G63" s="195"/>
      <c r="H63" s="195"/>
      <c r="I63" s="277"/>
      <c r="J63" s="277"/>
      <c r="K63" s="277"/>
      <c r="L63" s="277"/>
      <c r="M63" s="277"/>
      <c r="N63" s="277"/>
      <c r="O63" s="277"/>
      <c r="P63" s="277"/>
      <c r="Q63" s="277"/>
      <c r="R63" s="278"/>
      <c r="S63" s="348"/>
      <c r="T63" s="349"/>
      <c r="U63" s="155"/>
      <c r="V63" s="35"/>
      <c r="W63" s="35"/>
      <c r="X63" s="16"/>
      <c r="Y63" s="1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2"/>
      <c r="AL63" s="30"/>
      <c r="AM63" s="155"/>
      <c r="AN63" s="240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41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CD63" s="22"/>
      <c r="CE63" s="22"/>
      <c r="CF63" s="23"/>
      <c r="CG63" s="22"/>
      <c r="CH63" s="22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15"/>
      <c r="CT63" s="15"/>
      <c r="CU63" s="15"/>
      <c r="CV63" s="15"/>
      <c r="CW63" s="15"/>
    </row>
    <row r="64" spans="1:101" ht="3.75" customHeight="1">
      <c r="A64" s="154"/>
      <c r="B64" s="15"/>
      <c r="C64" s="15"/>
      <c r="D64" s="15"/>
      <c r="E64" s="15"/>
      <c r="F64" s="15"/>
      <c r="G64" s="1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6"/>
      <c r="S64" s="16"/>
      <c r="T64" s="16"/>
      <c r="U64" s="156"/>
      <c r="V64" s="16"/>
      <c r="W64" s="34"/>
      <c r="X64" s="16"/>
      <c r="Y64" s="16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2"/>
      <c r="AL64" s="30"/>
      <c r="AM64" s="155"/>
      <c r="AN64" s="240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41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3"/>
      <c r="CG64" s="22"/>
      <c r="CH64" s="22"/>
      <c r="CI64" s="21"/>
      <c r="CJ64" s="21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2:101" ht="3.75" customHeight="1">
      <c r="B65" s="18"/>
      <c r="C65" s="18"/>
      <c r="D65" s="18"/>
      <c r="E65" s="18"/>
      <c r="F65" s="18"/>
      <c r="G65" s="18"/>
      <c r="H65" s="18"/>
      <c r="I65" s="31"/>
      <c r="J65" s="18"/>
      <c r="K65" s="18"/>
      <c r="L65" s="18"/>
      <c r="M65" s="18"/>
      <c r="N65" s="18"/>
      <c r="O65" s="18"/>
      <c r="P65" s="18"/>
      <c r="Q65" s="31"/>
      <c r="R65" s="18"/>
      <c r="S65" s="18"/>
      <c r="T65" s="18"/>
      <c r="U65" s="152"/>
      <c r="V65" s="18"/>
      <c r="W65" s="18"/>
      <c r="X65" s="18"/>
      <c r="Y65" s="30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2"/>
      <c r="AL65" s="30"/>
      <c r="AM65" s="155"/>
      <c r="AN65" s="240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41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3"/>
      <c r="CG65" s="22"/>
      <c r="CH65" s="22"/>
      <c r="CI65" s="21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2:101" ht="3.75" customHeight="1">
      <c r="B66" s="18"/>
      <c r="C66" s="18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20"/>
      <c r="R66" s="18"/>
      <c r="S66" s="18"/>
      <c r="T66" s="18"/>
      <c r="U66" s="152"/>
      <c r="V66" s="18"/>
      <c r="W66" s="18"/>
      <c r="X66" s="1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M66" s="155"/>
      <c r="AN66" s="240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41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3"/>
      <c r="CG66" s="22"/>
      <c r="CH66" s="22"/>
      <c r="CI66" s="21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</row>
    <row r="67" spans="2:101" ht="3.75" customHeight="1">
      <c r="B67" s="18"/>
      <c r="C67" s="18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20"/>
      <c r="R67" s="18"/>
      <c r="S67" s="18"/>
      <c r="T67" s="18"/>
      <c r="U67" s="152"/>
      <c r="V67" s="18"/>
      <c r="W67" s="18"/>
      <c r="X67" s="18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M67" s="155"/>
      <c r="AN67" s="240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41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3"/>
      <c r="CG67" s="22"/>
      <c r="CH67" s="22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</row>
    <row r="68" spans="2:101" ht="3.75" customHeight="1">
      <c r="B68" s="18"/>
      <c r="C68" s="18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20"/>
      <c r="R68" s="18"/>
      <c r="S68" s="18"/>
      <c r="T68" s="18"/>
      <c r="U68" s="152"/>
      <c r="V68" s="18"/>
      <c r="W68" s="18"/>
      <c r="X68" s="18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M68" s="155"/>
      <c r="AN68" s="242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4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3"/>
      <c r="CG68" s="22"/>
      <c r="CH68" s="22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</row>
    <row r="69" spans="7:101" ht="3.75" customHeight="1"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N69" s="246" t="s">
        <v>76</v>
      </c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3"/>
      <c r="CG69" s="22"/>
      <c r="CH69" s="22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</row>
    <row r="70" spans="7:101" ht="3.75" customHeight="1">
      <c r="G70" s="3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1"/>
      <c r="AK70" s="17"/>
      <c r="AL70" s="17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3"/>
      <c r="CG70" s="22"/>
      <c r="CH70" s="22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</row>
    <row r="71" spans="7:101" ht="3.75" customHeight="1">
      <c r="G71" s="30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1"/>
      <c r="AK71" s="17"/>
      <c r="AL71" s="17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3"/>
      <c r="CG71" s="22"/>
      <c r="CH71" s="22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7:101" ht="3.75" customHeight="1">
      <c r="G72" s="1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1"/>
      <c r="AK72" s="17"/>
      <c r="AL72" s="17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3"/>
      <c r="CG72" s="22"/>
      <c r="CH72" s="22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</row>
    <row r="73" spans="1:101" ht="3.75" customHeight="1">
      <c r="A73" s="151" t="str">
        <f>B73&amp;" "&amp;N73</f>
        <v>3rd place finalist 1 Balcová Michaela SVK</v>
      </c>
      <c r="B73" s="209" t="s">
        <v>79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47"/>
      <c r="N73" s="209" t="str">
        <f>IF(ISNUMBER(AJ21),IF(AJ21&gt;AJ33,Z33,Z21),"")</f>
        <v>Balcová Michaela SVK</v>
      </c>
      <c r="O73" s="210"/>
      <c r="P73" s="210"/>
      <c r="Q73" s="210"/>
      <c r="R73" s="210"/>
      <c r="S73" s="210"/>
      <c r="T73" s="210"/>
      <c r="U73" s="211"/>
      <c r="V73" s="207">
        <v>2</v>
      </c>
      <c r="W73" s="207"/>
      <c r="X73" s="30"/>
      <c r="Y73" s="3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1"/>
      <c r="AK73" s="17"/>
      <c r="AL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8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3"/>
      <c r="CG73" s="22"/>
      <c r="CH73" s="22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2:101" ht="3.7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48"/>
      <c r="N74" s="212"/>
      <c r="O74" s="213"/>
      <c r="P74" s="213"/>
      <c r="Q74" s="213"/>
      <c r="R74" s="213"/>
      <c r="S74" s="213"/>
      <c r="T74" s="213"/>
      <c r="U74" s="214"/>
      <c r="V74" s="207"/>
      <c r="W74" s="207"/>
      <c r="X74" s="29"/>
      <c r="Y74" s="16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1"/>
      <c r="AK74" s="17"/>
      <c r="AL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8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3"/>
      <c r="CG74" s="22"/>
      <c r="CH74" s="22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2:101" ht="15" customHeight="1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48"/>
      <c r="N75" s="212"/>
      <c r="O75" s="213"/>
      <c r="P75" s="213"/>
      <c r="Q75" s="213"/>
      <c r="R75" s="213"/>
      <c r="S75" s="213"/>
      <c r="T75" s="213"/>
      <c r="U75" s="214"/>
      <c r="V75" s="207"/>
      <c r="W75" s="207"/>
      <c r="X75" s="208"/>
      <c r="Y75" s="16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1"/>
      <c r="AK75" s="17"/>
      <c r="AL75" s="17"/>
      <c r="AN75" s="17"/>
      <c r="AO75" s="17"/>
      <c r="AP75" s="17"/>
      <c r="AQ75" s="17"/>
      <c r="AR75" s="17"/>
      <c r="AS75" s="17"/>
      <c r="AT75" s="17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3"/>
      <c r="CG75" s="22"/>
      <c r="CH75" s="22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2:101" ht="3.75" customHeight="1">
      <c r="B76" s="215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49"/>
      <c r="N76" s="215"/>
      <c r="O76" s="216"/>
      <c r="P76" s="216"/>
      <c r="Q76" s="216"/>
      <c r="R76" s="216"/>
      <c r="S76" s="216"/>
      <c r="T76" s="216"/>
      <c r="U76" s="217"/>
      <c r="V76" s="207"/>
      <c r="W76" s="207"/>
      <c r="X76" s="208"/>
      <c r="Y76" s="16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7"/>
      <c r="AL76" s="17"/>
      <c r="AN76" s="17"/>
      <c r="AO76" s="17"/>
      <c r="AP76" s="17"/>
      <c r="AQ76" s="17"/>
      <c r="AR76" s="17"/>
      <c r="AS76" s="17"/>
      <c r="AT76" s="17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3"/>
      <c r="CG76" s="22"/>
      <c r="CH76" s="22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7:101" ht="3.75" customHeight="1">
      <c r="G77" s="30"/>
      <c r="H77" s="17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6"/>
      <c r="V77" s="16"/>
      <c r="W77" s="16"/>
      <c r="X77" s="208"/>
      <c r="Y77" s="16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16"/>
      <c r="AK77" s="17"/>
      <c r="AL77" s="17"/>
      <c r="AN77" s="17"/>
      <c r="AO77" s="17"/>
      <c r="AP77" s="17"/>
      <c r="AQ77" s="17"/>
      <c r="AR77" s="17"/>
      <c r="AS77" s="17"/>
      <c r="AT77" s="17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3"/>
      <c r="CG77" s="22"/>
      <c r="CH77" s="22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7:101" ht="3.75" customHeight="1">
      <c r="G78" s="18"/>
      <c r="H78" s="17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6"/>
      <c r="V78" s="16"/>
      <c r="W78" s="16"/>
      <c r="X78" s="26"/>
      <c r="Y78" s="16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16"/>
      <c r="AK78" s="17"/>
      <c r="AL78" s="17"/>
      <c r="AN78" s="17"/>
      <c r="AO78" s="17"/>
      <c r="AP78" s="17"/>
      <c r="AQ78" s="17"/>
      <c r="AR78" s="17"/>
      <c r="AS78" s="17"/>
      <c r="AT78" s="17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3"/>
      <c r="CG78" s="28"/>
      <c r="CH78" s="22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7:101" ht="3.75" customHeight="1">
      <c r="G79" s="18"/>
      <c r="H79" s="252" t="s">
        <v>78</v>
      </c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4"/>
      <c r="V79" s="17"/>
      <c r="W79" s="17"/>
      <c r="X79" s="26"/>
      <c r="Y79" s="16"/>
      <c r="Z79" s="195" t="str">
        <f>IF(ISNUMBER(V73),IF(V73&gt;V85,N73,N85),"")</f>
        <v>Bajtek Jan CZE</v>
      </c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7"/>
      <c r="AL79" s="17"/>
      <c r="AN79" s="17"/>
      <c r="AO79" s="17"/>
      <c r="AP79" s="17"/>
      <c r="AQ79" s="17"/>
      <c r="AR79" s="17"/>
      <c r="AS79" s="17"/>
      <c r="AT79" s="17"/>
      <c r="AU79" s="25"/>
      <c r="AV79" s="25"/>
      <c r="AW79" s="25"/>
      <c r="AX79" s="25"/>
      <c r="AY79" s="25"/>
      <c r="AZ79" s="25"/>
      <c r="BA79" s="25"/>
      <c r="BB79" s="25"/>
      <c r="BC79" s="25"/>
      <c r="BD79" s="30"/>
      <c r="BE79" s="30"/>
      <c r="BF79" s="30"/>
      <c r="BG79" s="30"/>
      <c r="BH79" s="30"/>
      <c r="BI79" s="16"/>
      <c r="BJ79" s="17"/>
      <c r="BK79" s="17"/>
      <c r="BL79" s="17"/>
      <c r="BM79" s="17"/>
      <c r="BZ79" s="28"/>
      <c r="CA79" s="28"/>
      <c r="CB79" s="28"/>
      <c r="CC79" s="28"/>
      <c r="CD79" s="28"/>
      <c r="CE79" s="27"/>
      <c r="CF79" s="27"/>
      <c r="CG79" s="28"/>
      <c r="CH79" s="22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7:101" ht="3.75" customHeight="1">
      <c r="G80" s="18"/>
      <c r="H80" s="255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7"/>
      <c r="V80" s="17"/>
      <c r="W80" s="17"/>
      <c r="X80" s="26"/>
      <c r="Y80" s="29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7"/>
      <c r="AL80" s="17"/>
      <c r="AN80" s="17"/>
      <c r="AO80" s="17"/>
      <c r="AP80" s="17"/>
      <c r="AQ80" s="17"/>
      <c r="AR80" s="17"/>
      <c r="AS80" s="17"/>
      <c r="AT80" s="17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Z80" s="28"/>
      <c r="CA80" s="28"/>
      <c r="CB80" s="28"/>
      <c r="CC80" s="28"/>
      <c r="CD80" s="28"/>
      <c r="CE80" s="27"/>
      <c r="CF80" s="27"/>
      <c r="CG80" s="28"/>
      <c r="CH80" s="22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7:101" ht="3.75" customHeight="1">
      <c r="G81" s="18"/>
      <c r="H81" s="255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7"/>
      <c r="V81" s="17"/>
      <c r="W81" s="17"/>
      <c r="X81" s="26"/>
      <c r="Y81" s="16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7"/>
      <c r="AL81" s="17"/>
      <c r="AN81" s="17"/>
      <c r="AO81" s="17"/>
      <c r="AP81" s="17"/>
      <c r="AQ81" s="17"/>
      <c r="AR81" s="17"/>
      <c r="AS81" s="17"/>
      <c r="AT81" s="17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Z81" s="28"/>
      <c r="CA81" s="28"/>
      <c r="CB81" s="28"/>
      <c r="CC81" s="28"/>
      <c r="CD81" s="28"/>
      <c r="CE81" s="27"/>
      <c r="CF81" s="27"/>
      <c r="CG81" s="22"/>
      <c r="CH81" s="22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15"/>
      <c r="CT81" s="15"/>
      <c r="CU81" s="15"/>
      <c r="CV81" s="15"/>
      <c r="CW81" s="15"/>
    </row>
    <row r="82" spans="7:101" ht="3.75" customHeight="1">
      <c r="G82" s="18"/>
      <c r="H82" s="258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60"/>
      <c r="V82" s="17"/>
      <c r="W82" s="17"/>
      <c r="X82" s="26"/>
      <c r="Y82" s="16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7"/>
      <c r="AL82" s="17"/>
      <c r="AN82" s="17"/>
      <c r="AO82" s="17"/>
      <c r="AP82" s="17"/>
      <c r="AQ82" s="17"/>
      <c r="AR82" s="17"/>
      <c r="AS82" s="17"/>
      <c r="AT82" s="17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CF82" s="27"/>
      <c r="CG82" s="22"/>
      <c r="CH82" s="22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15"/>
      <c r="CT82" s="15"/>
      <c r="CU82" s="15"/>
      <c r="CV82" s="15"/>
      <c r="CW82" s="15"/>
    </row>
    <row r="83" spans="7:101" ht="3.75" customHeight="1">
      <c r="G83" s="18"/>
      <c r="H83" s="17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6"/>
      <c r="V83" s="16"/>
      <c r="W83" s="16"/>
      <c r="X83" s="2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7"/>
      <c r="AL83" s="17"/>
      <c r="AN83" s="17"/>
      <c r="AO83" s="17"/>
      <c r="AP83" s="17"/>
      <c r="AQ83" s="17"/>
      <c r="AR83" s="17"/>
      <c r="AS83" s="17"/>
      <c r="AT83" s="17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CF83" s="23"/>
      <c r="CG83" s="22"/>
      <c r="CH83" s="22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15"/>
      <c r="CT83" s="15"/>
      <c r="CU83" s="15"/>
      <c r="CV83" s="15"/>
      <c r="CW83" s="15"/>
    </row>
    <row r="84" spans="7:101" ht="3.75" customHeight="1">
      <c r="G84" s="18"/>
      <c r="H84" s="17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6"/>
      <c r="V84" s="16"/>
      <c r="W84" s="16"/>
      <c r="X84" s="219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7"/>
      <c r="AL84" s="17"/>
      <c r="AN84" s="17"/>
      <c r="AO84" s="17"/>
      <c r="AP84" s="17"/>
      <c r="AQ84" s="17"/>
      <c r="AR84" s="17"/>
      <c r="AS84" s="17"/>
      <c r="AT84" s="17"/>
      <c r="AU84" s="25"/>
      <c r="AV84" s="25"/>
      <c r="AW84" s="25"/>
      <c r="AX84" s="25"/>
      <c r="AY84" s="25"/>
      <c r="AZ84" s="24"/>
      <c r="BA84" s="24"/>
      <c r="BB84" s="24"/>
      <c r="BC84" s="24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CF84" s="23"/>
      <c r="CG84" s="22"/>
      <c r="CH84" s="22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15"/>
      <c r="CT84" s="15"/>
      <c r="CU84" s="15"/>
      <c r="CV84" s="15"/>
      <c r="CW84" s="15"/>
    </row>
    <row r="85" spans="1:101" ht="3.75" customHeight="1">
      <c r="A85" s="151" t="str">
        <f>B85&amp;" "&amp;N85</f>
        <v>3rd place finalist 2 Bajtek Jan CZE</v>
      </c>
      <c r="B85" s="209" t="s">
        <v>80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47"/>
      <c r="N85" s="195" t="str">
        <f>IF(ISNUMBER(AJ45),IF(AJ45&gt;AJ57,Z57,Z45),"")</f>
        <v>Bajtek Jan CZE</v>
      </c>
      <c r="O85" s="195"/>
      <c r="P85" s="195"/>
      <c r="Q85" s="195"/>
      <c r="R85" s="195"/>
      <c r="S85" s="195"/>
      <c r="T85" s="195"/>
      <c r="U85" s="195"/>
      <c r="V85" s="207">
        <v>3</v>
      </c>
      <c r="W85" s="207"/>
      <c r="X85" s="219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7"/>
      <c r="AL85" s="17"/>
      <c r="AN85" s="17"/>
      <c r="AO85" s="17"/>
      <c r="AP85" s="17"/>
      <c r="AQ85" s="17"/>
      <c r="AR85" s="17"/>
      <c r="AS85" s="17"/>
      <c r="AT85" s="17"/>
      <c r="AU85" s="245"/>
      <c r="AV85" s="245"/>
      <c r="AW85" s="245"/>
      <c r="AX85" s="245"/>
      <c r="AY85" s="245"/>
      <c r="AZ85" s="245"/>
      <c r="BA85" s="245"/>
      <c r="BB85" s="245"/>
      <c r="BC85" s="245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2:101" ht="3.75" customHeight="1">
      <c r="B86" s="212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48"/>
      <c r="N86" s="195"/>
      <c r="O86" s="195"/>
      <c r="P86" s="195"/>
      <c r="Q86" s="195"/>
      <c r="R86" s="195"/>
      <c r="S86" s="195"/>
      <c r="T86" s="195"/>
      <c r="U86" s="195"/>
      <c r="V86" s="207"/>
      <c r="W86" s="207"/>
      <c r="X86" s="219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N86" s="17"/>
      <c r="AO86" s="17"/>
      <c r="AP86" s="17"/>
      <c r="AQ86" s="17"/>
      <c r="AR86" s="17"/>
      <c r="AS86" s="17"/>
      <c r="AT86" s="17"/>
      <c r="AU86" s="245"/>
      <c r="AV86" s="245"/>
      <c r="AW86" s="245"/>
      <c r="AX86" s="245"/>
      <c r="AY86" s="245"/>
      <c r="AZ86" s="245"/>
      <c r="BA86" s="245"/>
      <c r="BB86" s="245"/>
      <c r="BC86" s="245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2:101" ht="3.75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48"/>
      <c r="N87" s="195"/>
      <c r="O87" s="195"/>
      <c r="P87" s="195"/>
      <c r="Q87" s="195"/>
      <c r="R87" s="195"/>
      <c r="S87" s="195"/>
      <c r="T87" s="195"/>
      <c r="U87" s="195"/>
      <c r="V87" s="207"/>
      <c r="W87" s="207"/>
      <c r="X87" s="19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7"/>
      <c r="AL87" s="17"/>
      <c r="AN87" s="17"/>
      <c r="AO87" s="17"/>
      <c r="AP87" s="17"/>
      <c r="AQ87" s="17"/>
      <c r="AR87" s="17"/>
      <c r="AS87" s="17"/>
      <c r="AT87" s="17"/>
      <c r="AU87" s="245"/>
      <c r="AV87" s="245"/>
      <c r="AW87" s="245"/>
      <c r="AX87" s="245"/>
      <c r="AY87" s="245"/>
      <c r="AZ87" s="245"/>
      <c r="BA87" s="245"/>
      <c r="BB87" s="245"/>
      <c r="BC87" s="245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2:101" ht="3.75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49"/>
      <c r="N88" s="195"/>
      <c r="O88" s="195"/>
      <c r="P88" s="195"/>
      <c r="Q88" s="195"/>
      <c r="R88" s="195"/>
      <c r="S88" s="195"/>
      <c r="T88" s="195"/>
      <c r="U88" s="195"/>
      <c r="V88" s="207"/>
      <c r="W88" s="207"/>
      <c r="X88" s="16"/>
      <c r="Y88" s="16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N88" s="17"/>
      <c r="AO88" s="17"/>
      <c r="AP88" s="17"/>
      <c r="AQ88" s="17"/>
      <c r="AR88" s="17"/>
      <c r="AS88" s="17"/>
      <c r="AT88" s="17"/>
      <c r="AU88" s="245"/>
      <c r="AV88" s="245"/>
      <c r="AW88" s="245"/>
      <c r="AX88" s="245"/>
      <c r="AY88" s="245"/>
      <c r="AZ88" s="245"/>
      <c r="BA88" s="245"/>
      <c r="BB88" s="245"/>
      <c r="BC88" s="245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</sheetData>
  <sheetProtection selectLockedCells="1" selectUnlockedCells="1"/>
  <mergeCells count="84">
    <mergeCell ref="B3:L6"/>
    <mergeCell ref="M3:BM6"/>
    <mergeCell ref="AN9:AY24"/>
    <mergeCell ref="BB14:BC17"/>
    <mergeCell ref="BD14:BM17"/>
    <mergeCell ref="B18:H21"/>
    <mergeCell ref="I18:R21"/>
    <mergeCell ref="S18:T21"/>
    <mergeCell ref="BB19:BC22"/>
    <mergeCell ref="BD19:BM22"/>
    <mergeCell ref="U20:U22"/>
    <mergeCell ref="V21:Y24"/>
    <mergeCell ref="Z21:AI24"/>
    <mergeCell ref="AJ21:AK24"/>
    <mergeCell ref="U23:U25"/>
    <mergeCell ref="AL23:AL25"/>
    <mergeCell ref="B24:H27"/>
    <mergeCell ref="I24:R27"/>
    <mergeCell ref="S24:T27"/>
    <mergeCell ref="BB24:BC27"/>
    <mergeCell ref="BD24:BM27"/>
    <mergeCell ref="AN27:AN30"/>
    <mergeCell ref="AO27:AW30"/>
    <mergeCell ref="AX27:AY30"/>
    <mergeCell ref="AZ29:AZ31"/>
    <mergeCell ref="B30:H33"/>
    <mergeCell ref="I30:R33"/>
    <mergeCell ref="S30:T33"/>
    <mergeCell ref="U32:U34"/>
    <mergeCell ref="AL32:AL34"/>
    <mergeCell ref="V33:Y36"/>
    <mergeCell ref="Z33:AI36"/>
    <mergeCell ref="AJ33:AK36"/>
    <mergeCell ref="U35:U37"/>
    <mergeCell ref="B36:H39"/>
    <mergeCell ref="I36:R39"/>
    <mergeCell ref="S36:T39"/>
    <mergeCell ref="BB39:BM42"/>
    <mergeCell ref="B42:H45"/>
    <mergeCell ref="I42:R45"/>
    <mergeCell ref="S42:T45"/>
    <mergeCell ref="U44:U46"/>
    <mergeCell ref="V45:Y48"/>
    <mergeCell ref="Z45:AI48"/>
    <mergeCell ref="AJ45:AK48"/>
    <mergeCell ref="U47:U49"/>
    <mergeCell ref="AL47:AL49"/>
    <mergeCell ref="B48:H51"/>
    <mergeCell ref="I48:R51"/>
    <mergeCell ref="S48:T51"/>
    <mergeCell ref="AZ50:AZ52"/>
    <mergeCell ref="AN51:AN54"/>
    <mergeCell ref="AO51:AW54"/>
    <mergeCell ref="AX51:AY54"/>
    <mergeCell ref="B54:H57"/>
    <mergeCell ref="I54:R57"/>
    <mergeCell ref="S54:T57"/>
    <mergeCell ref="U56:U58"/>
    <mergeCell ref="AL56:AL58"/>
    <mergeCell ref="V57:Y60"/>
    <mergeCell ref="Z57:AI60"/>
    <mergeCell ref="AJ57:AK60"/>
    <mergeCell ref="AN57:AY68"/>
    <mergeCell ref="U59:U61"/>
    <mergeCell ref="B60:H63"/>
    <mergeCell ref="I60:R63"/>
    <mergeCell ref="S60:T63"/>
    <mergeCell ref="AU85:BC88"/>
    <mergeCell ref="AN69:AY72"/>
    <mergeCell ref="B73:M76"/>
    <mergeCell ref="N73:U76"/>
    <mergeCell ref="V73:W76"/>
    <mergeCell ref="X75:X77"/>
    <mergeCell ref="AU75:BC78"/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Ondrej</cp:lastModifiedBy>
  <cp:lastPrinted>2017-06-13T11:27:56Z</cp:lastPrinted>
  <dcterms:created xsi:type="dcterms:W3CDTF">2010-03-19T19:06:31Z</dcterms:created>
  <dcterms:modified xsi:type="dcterms:W3CDTF">2017-06-13T18:04:56Z</dcterms:modified>
  <cp:category/>
  <cp:version/>
  <cp:contentType/>
  <cp:contentStatus/>
</cp:coreProperties>
</file>