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0" windowHeight="8190" tabRatio="724" activeTab="5"/>
  </bookViews>
  <sheets>
    <sheet name="ÚDAJE" sheetId="1" r:id="rId1"/>
    <sheet name="ZOZNAM" sheetId="2" r:id="rId2"/>
    <sheet name="SKUPINY" sheetId="3" r:id="rId3"/>
    <sheet name=" A " sheetId="4" r:id="rId4"/>
    <sheet name=" B " sheetId="5" r:id="rId5"/>
    <sheet name="PAVÚK" sheetId="6" r:id="rId6"/>
  </sheets>
  <definedNames>
    <definedName name="NPool">'ZOZNAM'!$AC$5:$AD$12</definedName>
    <definedName name="_xlnm.Print_Area" localSheetId="3">' A '!$B$1:$AA$11</definedName>
    <definedName name="_xlnm.Print_Area" localSheetId="4">' B '!$B$1:$AA$11</definedName>
    <definedName name="_xlnm.Print_Area" localSheetId="5">'PAVÚK'!$D$3:$BM$57</definedName>
    <definedName name="_xlnm.Print_Area" localSheetId="2">'SKUPINY'!$A$1:$I$36</definedName>
    <definedName name="_xlnm.Print_Area" localSheetId="1">'ZOZNAM'!$B$2:$J$12</definedName>
    <definedName name="Posice">'ZOZNAM'!$G$5:$G$12</definedName>
    <definedName name="Rank">'ZOZNAM'!$B$5:$G$12</definedName>
    <definedName name="Trida">'ZOZNAM'!$B$2</definedName>
  </definedNames>
  <calcPr fullCalcOnLoad="1"/>
</workbook>
</file>

<file path=xl/sharedStrings.xml><?xml version="1.0" encoding="utf-8"?>
<sst xmlns="http://schemas.openxmlformats.org/spreadsheetml/2006/main" count="171" uniqueCount="84">
  <si>
    <t xml:space="preserve">  Názou preteku:</t>
  </si>
  <si>
    <t xml:space="preserve">         Kategória:</t>
  </si>
  <si>
    <t>BC</t>
  </si>
  <si>
    <t xml:space="preserve">      Zapisovaťeľ:</t>
  </si>
  <si>
    <t xml:space="preserve">    !!!!! nezmazat udaje !!!!!</t>
  </si>
  <si>
    <t xml:space="preserve">  Hlavný rozhodca :</t>
  </si>
  <si>
    <t xml:space="preserve">               Dátum:</t>
  </si>
  <si>
    <t xml:space="preserve">  VYPISUJE SA</t>
  </si>
  <si>
    <t xml:space="preserve">   Kategória:      BC</t>
  </si>
  <si>
    <t>St.č.</t>
  </si>
  <si>
    <t>Priezvisko</t>
  </si>
  <si>
    <t>Meno</t>
  </si>
  <si>
    <t>Priezvisko M.</t>
  </si>
  <si>
    <t>Klub</t>
  </si>
  <si>
    <t>Miesto</t>
  </si>
  <si>
    <t>počet hráčov</t>
  </si>
  <si>
    <t>A1</t>
  </si>
  <si>
    <t>A, B</t>
  </si>
  <si>
    <t>B1</t>
  </si>
  <si>
    <t>A, B, C</t>
  </si>
  <si>
    <t>A, B, C, D</t>
  </si>
  <si>
    <t>A, B, C, D, E</t>
  </si>
  <si>
    <t>A2</t>
  </si>
  <si>
    <t>A, B, C, D, E, F</t>
  </si>
  <si>
    <t>B2</t>
  </si>
  <si>
    <t>A, B, C, D, E, F, G</t>
  </si>
  <si>
    <t>A, B, C, D, E, F, G, H</t>
  </si>
  <si>
    <t>A, B, C, D, E, F, G, H, I</t>
  </si>
  <si>
    <t>A3</t>
  </si>
  <si>
    <t>B3</t>
  </si>
  <si>
    <t>SKUPINY BC4</t>
  </si>
  <si>
    <t>Názou preteku:</t>
  </si>
  <si>
    <t>Skupina</t>
  </si>
  <si>
    <t>A</t>
  </si>
  <si>
    <t>B</t>
  </si>
  <si>
    <t>C</t>
  </si>
  <si>
    <t>D</t>
  </si>
  <si>
    <t>Skupina A</t>
  </si>
  <si>
    <t>Víťazstvá</t>
  </si>
  <si>
    <t>Skóre</t>
  </si>
  <si>
    <t>k1</t>
  </si>
  <si>
    <t>k2</t>
  </si>
  <si>
    <t>k3</t>
  </si>
  <si>
    <t>Poradie</t>
  </si>
  <si>
    <t>:</t>
  </si>
  <si>
    <t xml:space="preserve">         Hlavný rozhodca :</t>
  </si>
  <si>
    <t xml:space="preserve">    Zapisovaťeľ:</t>
  </si>
  <si>
    <t xml:space="preserve">    Dátum:</t>
  </si>
  <si>
    <t>BOCCIA</t>
  </si>
  <si>
    <t>kategória:      jednotlivci</t>
  </si>
  <si>
    <t>Skupina B</t>
  </si>
  <si>
    <t>Názov preteku:</t>
  </si>
  <si>
    <t>1.</t>
  </si>
  <si>
    <t>1. A</t>
  </si>
  <si>
    <t>2.</t>
  </si>
  <si>
    <t>3.</t>
  </si>
  <si>
    <t>2. B</t>
  </si>
  <si>
    <t>2. A</t>
  </si>
  <si>
    <t>1. B</t>
  </si>
  <si>
    <t xml:space="preserve">      3. - 4. miesto:</t>
  </si>
  <si>
    <t>Martin</t>
  </si>
  <si>
    <t>Michal</t>
  </si>
  <si>
    <t>A4</t>
  </si>
  <si>
    <t>B4</t>
  </si>
  <si>
    <t>Machara</t>
  </si>
  <si>
    <t>Baláži</t>
  </si>
  <si>
    <t>Lukáš</t>
  </si>
  <si>
    <t>Nagy</t>
  </si>
  <si>
    <t>Jakub</t>
  </si>
  <si>
    <t>Griač</t>
  </si>
  <si>
    <t>Jozef</t>
  </si>
  <si>
    <t>Osvald</t>
  </si>
  <si>
    <t>Peter</t>
  </si>
  <si>
    <t>Pilarčíková</t>
  </si>
  <si>
    <t>Zuzana</t>
  </si>
  <si>
    <t>Chudík</t>
  </si>
  <si>
    <t>Alexander</t>
  </si>
  <si>
    <t>Šk Altius</t>
  </si>
  <si>
    <t>OMD</t>
  </si>
  <si>
    <t>Strehársky Martin</t>
  </si>
  <si>
    <t xml:space="preserve">2. ligové kolo </t>
  </si>
  <si>
    <t>Koeficient 1</t>
  </si>
  <si>
    <t>Koeficient 2</t>
  </si>
  <si>
    <t>Benčat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</si>
</sst>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dd/mm/yy;@"/>
  </numFmts>
  <fonts count="6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72"/>
      <name val="AntiqOliTEE"/>
      <family val="0"/>
    </font>
    <font>
      <b/>
      <sz val="16"/>
      <color indexed="12"/>
      <name val="Arial CE"/>
      <family val="2"/>
    </font>
    <font>
      <sz val="10"/>
      <name val="Tahoma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54"/>
      <name val="AntiqOliTEE"/>
      <family val="0"/>
    </font>
    <font>
      <i/>
      <sz val="8"/>
      <name val="Arial"/>
      <family val="2"/>
    </font>
    <font>
      <b/>
      <sz val="30"/>
      <name val="AntiqOliTE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color indexed="62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2"/>
      <color indexed="62"/>
      <name val="Arial CE"/>
      <family val="2"/>
    </font>
    <font>
      <sz val="8"/>
      <color indexed="62"/>
      <name val="Arial CE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b/>
      <sz val="36"/>
      <color indexed="62"/>
      <name val="Arial"/>
      <family val="2"/>
    </font>
    <font>
      <sz val="36"/>
      <color indexed="62"/>
      <name val="AntiqOliTEE"/>
      <family val="0"/>
    </font>
    <font>
      <sz val="36"/>
      <color indexed="62"/>
      <name val="Arial"/>
      <family val="2"/>
    </font>
    <font>
      <i/>
      <sz val="8"/>
      <color indexed="62"/>
      <name val="Arial CE"/>
      <family val="2"/>
    </font>
    <font>
      <b/>
      <sz val="14"/>
      <color indexed="62"/>
      <name val="Arial CE"/>
      <family val="2"/>
    </font>
    <font>
      <b/>
      <sz val="6"/>
      <color indexed="10"/>
      <name val="Arial"/>
      <family val="2"/>
    </font>
    <font>
      <i/>
      <sz val="9"/>
      <color indexed="62"/>
      <name val="Arial"/>
      <family val="2"/>
    </font>
    <font>
      <sz val="9"/>
      <color indexed="62"/>
      <name val="Arial CE"/>
      <family val="2"/>
    </font>
    <font>
      <b/>
      <sz val="22"/>
      <color indexed="62"/>
      <name val="AntiqOliTEE"/>
      <family val="0"/>
    </font>
    <font>
      <b/>
      <sz val="16"/>
      <color theme="4" tint="-0.24997000396251678"/>
      <name val="Arial CE"/>
      <family val="2"/>
    </font>
    <font>
      <sz val="10"/>
      <color theme="4" tint="-0.24997000396251678"/>
      <name val="Arial CE"/>
      <family val="2"/>
    </font>
    <font>
      <b/>
      <sz val="10"/>
      <color theme="4" tint="-0.24997000396251678"/>
      <name val="Arial CE"/>
      <family val="2"/>
    </font>
    <font>
      <b/>
      <sz val="12"/>
      <color theme="4" tint="-0.24997000396251678"/>
      <name val="Arial CE"/>
      <family val="2"/>
    </font>
    <font>
      <sz val="8"/>
      <color theme="4" tint="-0.24997000396251678"/>
      <name val="Arial CE"/>
      <family val="2"/>
    </font>
    <font>
      <sz val="10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36"/>
      <color theme="4" tint="-0.24997000396251678"/>
      <name val="Arial"/>
      <family val="2"/>
    </font>
    <font>
      <sz val="36"/>
      <color theme="4" tint="-0.24997000396251678"/>
      <name val="AntiqOliTEE"/>
      <family val="0"/>
    </font>
    <font>
      <sz val="36"/>
      <color theme="4" tint="-0.24997000396251678"/>
      <name val="Arial"/>
      <family val="2"/>
    </font>
    <font>
      <b/>
      <sz val="14"/>
      <color theme="4" tint="-0.24997000396251678"/>
      <name val="Arial CE"/>
      <family val="2"/>
    </font>
    <font>
      <i/>
      <sz val="8"/>
      <color theme="4" tint="-0.24997000396251678"/>
      <name val="Arial CE"/>
      <family val="2"/>
    </font>
    <font>
      <b/>
      <sz val="22"/>
      <color theme="4" tint="-0.24997000396251678"/>
      <name val="AntiqOliTEE"/>
      <family val="0"/>
    </font>
    <font>
      <i/>
      <sz val="9"/>
      <color theme="4" tint="-0.24997000396251678"/>
      <name val="Arial"/>
      <family val="2"/>
    </font>
    <font>
      <b/>
      <sz val="6"/>
      <color rgb="FFFF0000"/>
      <name val="Arial"/>
      <family val="2"/>
    </font>
    <font>
      <sz val="9"/>
      <color theme="4" tint="-0.2499700039625167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 applyAlignment="0">
      <protection/>
    </xf>
    <xf numFmtId="0" fontId="1" fillId="0" borderId="0" applyAlignment="0"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9" fillId="0" borderId="16" xfId="0" applyFont="1" applyFill="1" applyBorder="1" applyAlignment="1">
      <alignment vertical="center"/>
    </xf>
    <xf numFmtId="0" fontId="0" fillId="24" borderId="16" xfId="0" applyFill="1" applyBorder="1" applyAlignment="1">
      <alignment/>
    </xf>
    <xf numFmtId="0" fontId="0" fillId="24" borderId="17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20" fillId="0" borderId="10" xfId="45" applyFont="1" applyFill="1" applyBorder="1" applyAlignment="1">
      <alignment vertical="center" wrapText="1"/>
      <protection/>
    </xf>
    <xf numFmtId="0" fontId="0" fillId="24" borderId="0" xfId="0" applyFont="1" applyFill="1" applyBorder="1" applyAlignment="1">
      <alignment/>
    </xf>
    <xf numFmtId="0" fontId="21" fillId="21" borderId="0" xfId="0" applyFont="1" applyFill="1" applyBorder="1" applyAlignment="1">
      <alignment vertical="center"/>
    </xf>
    <xf numFmtId="0" fontId="0" fillId="21" borderId="0" xfId="0" applyFill="1" applyAlignment="1">
      <alignment readingOrder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23" fillId="0" borderId="0" xfId="0" applyFont="1" applyBorder="1" applyAlignment="1">
      <alignment/>
    </xf>
    <xf numFmtId="0" fontId="26" fillId="0" borderId="0" xfId="45" applyFont="1" applyBorder="1" applyAlignment="1">
      <alignment vertical="center" wrapText="1"/>
      <protection/>
    </xf>
    <xf numFmtId="0" fontId="19" fillId="0" borderId="0" xfId="0" applyFont="1" applyFill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27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2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45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" fillId="0" borderId="0" xfId="44" applyAlignment="1">
      <alignment/>
      <protection/>
    </xf>
    <xf numFmtId="0" fontId="1" fillId="0" borderId="0" xfId="44" applyAlignment="1">
      <alignment horizontal="center" vertical="center"/>
      <protection/>
    </xf>
    <xf numFmtId="0" fontId="32" fillId="0" borderId="0" xfId="44" applyFont="1" applyAlignment="1">
      <alignment horizontal="center" vertical="center"/>
      <protection/>
    </xf>
    <xf numFmtId="0" fontId="1" fillId="0" borderId="0" xfId="44" applyBorder="1" applyAlignment="1">
      <alignment horizontal="center" vertical="center"/>
      <protection/>
    </xf>
    <xf numFmtId="0" fontId="1" fillId="0" borderId="0" xfId="44" applyBorder="1" applyAlignment="1">
      <alignment/>
      <protection/>
    </xf>
    <xf numFmtId="0" fontId="33" fillId="0" borderId="0" xfId="44" applyFont="1" applyBorder="1" applyAlignment="1">
      <alignment vertical="center"/>
      <protection/>
    </xf>
    <xf numFmtId="0" fontId="32" fillId="0" borderId="0" xfId="44" applyFont="1" applyBorder="1" applyAlignment="1">
      <alignment vertical="center"/>
      <protection/>
    </xf>
    <xf numFmtId="0" fontId="32" fillId="0" borderId="0" xfId="44" applyFont="1" applyBorder="1" applyAlignment="1">
      <alignment horizontal="center" vertical="center"/>
      <protection/>
    </xf>
    <xf numFmtId="0" fontId="1" fillId="0" borderId="0" xfId="44" applyBorder="1" applyAlignment="1">
      <alignment vertical="center"/>
      <protection/>
    </xf>
    <xf numFmtId="0" fontId="1" fillId="0" borderId="0" xfId="44" applyBorder="1" applyAlignment="1">
      <alignment horizontal="left" vertical="center" indent="1"/>
      <protection/>
    </xf>
    <xf numFmtId="0" fontId="31" fillId="0" borderId="0" xfId="45" applyFont="1" applyBorder="1" applyAlignment="1">
      <alignment vertical="center"/>
      <protection/>
    </xf>
    <xf numFmtId="0" fontId="51" fillId="0" borderId="0" xfId="0" applyFont="1" applyAlignment="1" applyProtection="1">
      <alignment horizontal="center"/>
      <protection hidden="1"/>
    </xf>
    <xf numFmtId="0" fontId="52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horizontal="right"/>
      <protection hidden="1"/>
    </xf>
    <xf numFmtId="0" fontId="53" fillId="0" borderId="0" xfId="0" applyFont="1" applyAlignment="1" applyProtection="1">
      <alignment horizontal="left"/>
      <protection hidden="1"/>
    </xf>
    <xf numFmtId="0" fontId="52" fillId="0" borderId="18" xfId="0" applyFont="1" applyBorder="1" applyAlignment="1" applyProtection="1">
      <alignment horizontal="center" vertical="center"/>
      <protection hidden="1"/>
    </xf>
    <xf numFmtId="0" fontId="53" fillId="19" borderId="19" xfId="0" applyFont="1" applyFill="1" applyBorder="1" applyAlignment="1" applyProtection="1">
      <alignment horizontal="center" vertical="center"/>
      <protection hidden="1"/>
    </xf>
    <xf numFmtId="0" fontId="53" fillId="19" borderId="22" xfId="0" applyFont="1" applyFill="1" applyBorder="1" applyAlignment="1" applyProtection="1">
      <alignment horizontal="center" vertical="center"/>
      <protection hidden="1"/>
    </xf>
    <xf numFmtId="0" fontId="53" fillId="19" borderId="23" xfId="0" applyFont="1" applyFill="1" applyBorder="1" applyAlignment="1" applyProtection="1">
      <alignment horizontal="center" vertical="center"/>
      <protection hidden="1"/>
    </xf>
    <xf numFmtId="0" fontId="54" fillId="0" borderId="13" xfId="0" applyFont="1" applyBorder="1" applyAlignment="1" applyProtection="1">
      <alignment horizontal="right"/>
      <protection hidden="1"/>
    </xf>
    <xf numFmtId="0" fontId="54" fillId="0" borderId="14" xfId="0" applyFont="1" applyBorder="1" applyAlignment="1" applyProtection="1">
      <alignment horizontal="center"/>
      <protection hidden="1"/>
    </xf>
    <xf numFmtId="0" fontId="54" fillId="0" borderId="15" xfId="0" applyFont="1" applyBorder="1" applyAlignment="1" applyProtection="1">
      <alignment horizontal="left"/>
      <protection hidden="1"/>
    </xf>
    <xf numFmtId="0" fontId="55" fillId="0" borderId="16" xfId="0" applyFont="1" applyBorder="1" applyAlignment="1" applyProtection="1">
      <alignment/>
      <protection hidden="1"/>
    </xf>
    <xf numFmtId="0" fontId="55" fillId="0" borderId="17" xfId="0" applyFont="1" applyBorder="1" applyAlignment="1" applyProtection="1">
      <alignment horizontal="center"/>
      <protection hidden="1"/>
    </xf>
    <xf numFmtId="0" fontId="55" fillId="0" borderId="18" xfId="0" applyFont="1" applyBorder="1" applyAlignment="1" applyProtection="1">
      <alignment horizontal="left"/>
      <protection hidden="1"/>
    </xf>
    <xf numFmtId="0" fontId="54" fillId="0" borderId="13" xfId="0" applyFont="1" applyBorder="1" applyAlignment="1" applyProtection="1">
      <alignment horizontal="right"/>
      <protection hidden="1" locked="0"/>
    </xf>
    <xf numFmtId="0" fontId="54" fillId="0" borderId="15" xfId="0" applyFont="1" applyBorder="1" applyAlignment="1" applyProtection="1">
      <alignment horizontal="left"/>
      <protection hidden="1" locked="0"/>
    </xf>
    <xf numFmtId="0" fontId="55" fillId="0" borderId="17" xfId="0" applyFont="1" applyBorder="1" applyAlignment="1" applyProtection="1">
      <alignment horizontal="right"/>
      <protection hidden="1" locked="0"/>
    </xf>
    <xf numFmtId="0" fontId="55" fillId="0" borderId="18" xfId="0" applyFont="1" applyBorder="1" applyAlignment="1" applyProtection="1">
      <alignment horizontal="left"/>
      <protection hidden="1" locked="0"/>
    </xf>
    <xf numFmtId="0" fontId="55" fillId="0" borderId="16" xfId="0" applyFont="1" applyBorder="1" applyAlignment="1" applyProtection="1">
      <alignment/>
      <protection hidden="1" locked="0"/>
    </xf>
    <xf numFmtId="0" fontId="56" fillId="0" borderId="0" xfId="44" applyFont="1" applyAlignment="1">
      <alignment/>
      <protection/>
    </xf>
    <xf numFmtId="0" fontId="56" fillId="0" borderId="0" xfId="44" applyFont="1" applyAlignment="1">
      <alignment horizontal="center" vertical="center"/>
      <protection/>
    </xf>
    <xf numFmtId="0" fontId="56" fillId="0" borderId="0" xfId="44" applyFont="1" applyBorder="1" applyAlignment="1">
      <alignment horizontal="center" vertical="center"/>
      <protection/>
    </xf>
    <xf numFmtId="0" fontId="57" fillId="0" borderId="0" xfId="44" applyFont="1" applyBorder="1" applyAlignment="1">
      <alignment horizontal="center" vertical="center"/>
      <protection/>
    </xf>
    <xf numFmtId="0" fontId="56" fillId="0" borderId="0" xfId="44" applyFont="1" applyBorder="1" applyAlignment="1">
      <alignment/>
      <protection/>
    </xf>
    <xf numFmtId="0" fontId="56" fillId="0" borderId="0" xfId="44" applyFont="1" applyBorder="1" applyAlignment="1">
      <alignment horizontal="left" vertical="center" indent="1"/>
      <protection/>
    </xf>
    <xf numFmtId="0" fontId="56" fillId="0" borderId="0" xfId="44" applyFont="1" applyBorder="1" applyAlignment="1">
      <alignment vertical="center"/>
      <protection/>
    </xf>
    <xf numFmtId="0" fontId="56" fillId="0" borderId="16" xfId="44" applyFont="1" applyBorder="1" applyAlignment="1">
      <alignment horizontal="center" vertical="center"/>
      <protection/>
    </xf>
    <xf numFmtId="0" fontId="58" fillId="0" borderId="0" xfId="44" applyFont="1" applyAlignment="1">
      <alignment horizontal="center" vertical="center"/>
      <protection/>
    </xf>
    <xf numFmtId="0" fontId="56" fillId="0" borderId="17" xfId="44" applyFont="1" applyBorder="1" applyAlignment="1">
      <alignment horizontal="center" vertical="center"/>
      <protection/>
    </xf>
    <xf numFmtId="0" fontId="56" fillId="0" borderId="0" xfId="44" applyFont="1" applyAlignment="1">
      <alignment horizontal="left" vertical="center" indent="1"/>
      <protection/>
    </xf>
    <xf numFmtId="0" fontId="56" fillId="0" borderId="12" xfId="44" applyFont="1" applyBorder="1" applyAlignment="1">
      <alignment horizontal="center" vertical="center"/>
      <protection/>
    </xf>
    <xf numFmtId="0" fontId="56" fillId="0" borderId="13" xfId="44" applyFont="1" applyBorder="1" applyAlignment="1">
      <alignment horizontal="center" vertical="center"/>
      <protection/>
    </xf>
    <xf numFmtId="0" fontId="59" fillId="0" borderId="0" xfId="44" applyFont="1" applyAlignment="1">
      <alignment horizontal="center" vertical="center"/>
      <protection/>
    </xf>
    <xf numFmtId="0" fontId="60" fillId="0" borderId="0" xfId="44" applyFont="1" applyAlignment="1">
      <alignment horizontal="center" vertical="center"/>
      <protection/>
    </xf>
    <xf numFmtId="0" fontId="61" fillId="0" borderId="0" xfId="44" applyFont="1" applyAlignment="1">
      <alignment horizontal="center" vertical="center"/>
      <protection/>
    </xf>
    <xf numFmtId="0" fontId="56" fillId="0" borderId="0" xfId="44" applyFont="1" applyBorder="1" applyAlignment="1">
      <alignment horizontal="right" vertical="center"/>
      <protection/>
    </xf>
    <xf numFmtId="0" fontId="0" fillId="25" borderId="19" xfId="0" applyFill="1" applyBorder="1" applyAlignment="1">
      <alignment vertical="center"/>
    </xf>
    <xf numFmtId="0" fontId="58" fillId="0" borderId="0" xfId="44" applyFont="1" applyBorder="1" applyAlignment="1">
      <alignment vertical="center"/>
      <protection/>
    </xf>
    <xf numFmtId="0" fontId="55" fillId="0" borderId="16" xfId="0" applyFont="1" applyBorder="1" applyAlignment="1" applyProtection="1">
      <alignment horizontal="center"/>
      <protection hidden="1"/>
    </xf>
    <xf numFmtId="0" fontId="55" fillId="0" borderId="18" xfId="0" applyFont="1" applyBorder="1" applyAlignment="1" applyProtection="1">
      <alignment horizontal="center"/>
      <protection hidden="1" locked="0"/>
    </xf>
    <xf numFmtId="164" fontId="0" fillId="0" borderId="0" xfId="0" applyNumberFormat="1" applyBorder="1" applyAlignment="1">
      <alignment horizont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164" fontId="0" fillId="24" borderId="20" xfId="0" applyNumberForma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0" xfId="45" applyFont="1" applyBorder="1" applyAlignment="1">
      <alignment horizontal="center" vertical="center" wrapText="1"/>
      <protection/>
    </xf>
    <xf numFmtId="2" fontId="54" fillId="0" borderId="23" xfId="0" applyNumberFormat="1" applyFont="1" applyBorder="1" applyAlignment="1" applyProtection="1">
      <alignment horizontal="center" vertical="center"/>
      <protection hidden="1"/>
    </xf>
    <xf numFmtId="2" fontId="54" fillId="0" borderId="21" xfId="0" applyNumberFormat="1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53" fillId="19" borderId="19" xfId="0" applyFont="1" applyFill="1" applyBorder="1" applyAlignment="1" applyProtection="1">
      <alignment horizontal="center" vertical="center"/>
      <protection hidden="1"/>
    </xf>
    <xf numFmtId="0" fontId="52" fillId="19" borderId="19" xfId="0" applyFont="1" applyFill="1" applyBorder="1" applyAlignment="1" applyProtection="1">
      <alignment horizontal="center" vertical="center"/>
      <protection hidden="1"/>
    </xf>
    <xf numFmtId="0" fontId="52" fillId="0" borderId="19" xfId="0" applyFont="1" applyBorder="1" applyAlignment="1" applyProtection="1">
      <alignment horizontal="center" vertical="center"/>
      <protection hidden="1"/>
    </xf>
    <xf numFmtId="0" fontId="52" fillId="0" borderId="19" xfId="0" applyFont="1" applyBorder="1" applyAlignment="1" applyProtection="1">
      <alignment horizontal="left" vertical="center" indent="1"/>
      <protection hidden="1"/>
    </xf>
    <xf numFmtId="0" fontId="55" fillId="0" borderId="19" xfId="0" applyFont="1" applyBorder="1" applyAlignment="1" applyProtection="1">
      <alignment horizontal="center" vertical="center"/>
      <protection hidden="1"/>
    </xf>
    <xf numFmtId="0" fontId="52" fillId="26" borderId="20" xfId="0" applyFont="1" applyFill="1" applyBorder="1" applyAlignment="1" applyProtection="1">
      <alignment horizontal="center"/>
      <protection hidden="1"/>
    </xf>
    <xf numFmtId="0" fontId="54" fillId="0" borderId="22" xfId="0" applyNumberFormat="1" applyFont="1" applyBorder="1" applyAlignment="1" applyProtection="1">
      <alignment horizontal="center" vertical="center"/>
      <protection hidden="1"/>
    </xf>
    <xf numFmtId="0" fontId="54" fillId="0" borderId="10" xfId="0" applyFont="1" applyBorder="1" applyAlignment="1" applyProtection="1">
      <alignment horizontal="right" vertical="center"/>
      <protection hidden="1"/>
    </xf>
    <xf numFmtId="0" fontId="62" fillId="0" borderId="11" xfId="0" applyFont="1" applyBorder="1" applyAlignment="1" applyProtection="1">
      <alignment horizontal="center" vertical="center"/>
      <protection hidden="1"/>
    </xf>
    <xf numFmtId="0" fontId="54" fillId="0" borderId="20" xfId="0" applyFont="1" applyBorder="1" applyAlignment="1" applyProtection="1">
      <alignment horizontal="left" vertical="center"/>
      <protection hidden="1"/>
    </xf>
    <xf numFmtId="0" fontId="63" fillId="0" borderId="19" xfId="0" applyNumberFormat="1" applyFont="1" applyBorder="1" applyAlignment="1" applyProtection="1">
      <alignment horizontal="center" vertical="center"/>
      <protection hidden="1"/>
    </xf>
    <xf numFmtId="0" fontId="55" fillId="0" borderId="10" xfId="0" applyFont="1" applyBorder="1" applyAlignment="1" applyProtection="1">
      <alignment vertical="center"/>
      <protection hidden="1"/>
    </xf>
    <xf numFmtId="0" fontId="51" fillId="19" borderId="19" xfId="0" applyFont="1" applyFill="1" applyBorder="1" applyAlignment="1" applyProtection="1">
      <alignment horizontal="center" vertical="center"/>
      <protection hidden="1"/>
    </xf>
    <xf numFmtId="0" fontId="52" fillId="26" borderId="19" xfId="0" applyFont="1" applyFill="1" applyBorder="1" applyAlignment="1" applyProtection="1">
      <alignment horizontal="center"/>
      <protection hidden="1"/>
    </xf>
    <xf numFmtId="0" fontId="30" fillId="0" borderId="19" xfId="0" applyFont="1" applyBorder="1" applyAlignment="1">
      <alignment horizontal="center" vertical="center"/>
    </xf>
    <xf numFmtId="0" fontId="26" fillId="0" borderId="19" xfId="4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9" fillId="0" borderId="10" xfId="0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/>
    </xf>
    <xf numFmtId="0" fontId="64" fillId="0" borderId="20" xfId="44" applyFont="1" applyBorder="1" applyAlignment="1">
      <alignment horizontal="left" vertical="center"/>
      <protection/>
    </xf>
    <xf numFmtId="0" fontId="65" fillId="0" borderId="0" xfId="44" applyFont="1" applyBorder="1" applyAlignment="1">
      <alignment horizontal="center" vertical="center"/>
      <protection/>
    </xf>
    <xf numFmtId="0" fontId="56" fillId="0" borderId="19" xfId="44" applyFont="1" applyBorder="1" applyAlignment="1">
      <alignment horizontal="center" vertical="center"/>
      <protection/>
    </xf>
    <xf numFmtId="0" fontId="64" fillId="0" borderId="0" xfId="44" applyFont="1" applyBorder="1" applyAlignment="1">
      <alignment horizontal="center" vertical="center"/>
      <protection/>
    </xf>
    <xf numFmtId="0" fontId="66" fillId="27" borderId="15" xfId="44" applyFont="1" applyFill="1" applyBorder="1" applyAlignment="1">
      <alignment horizontal="center" vertical="center"/>
      <protection/>
    </xf>
    <xf numFmtId="0" fontId="56" fillId="0" borderId="12" xfId="44" applyFont="1" applyBorder="1" applyAlignment="1">
      <alignment horizontal="center" vertical="center"/>
      <protection/>
    </xf>
    <xf numFmtId="0" fontId="56" fillId="0" borderId="0" xfId="44" applyFont="1" applyBorder="1" applyAlignment="1">
      <alignment horizontal="center" vertical="center"/>
      <protection/>
    </xf>
    <xf numFmtId="0" fontId="57" fillId="0" borderId="19" xfId="44" applyFont="1" applyBorder="1" applyAlignment="1">
      <alignment horizontal="center" vertical="center"/>
      <protection/>
    </xf>
    <xf numFmtId="0" fontId="56" fillId="0" borderId="19" xfId="44" applyFont="1" applyBorder="1" applyAlignment="1">
      <alignment horizontal="left" vertical="center" indent="1"/>
      <protection/>
    </xf>
    <xf numFmtId="0" fontId="58" fillId="0" borderId="19" xfId="44" applyFont="1" applyBorder="1" applyAlignment="1">
      <alignment horizontal="center" vertical="center"/>
      <protection/>
    </xf>
    <xf numFmtId="0" fontId="56" fillId="0" borderId="10" xfId="44" applyFont="1" applyBorder="1" applyAlignment="1">
      <alignment horizontal="left" vertical="center" indent="1"/>
      <protection/>
    </xf>
    <xf numFmtId="0" fontId="56" fillId="0" borderId="20" xfId="44" applyFont="1" applyBorder="1" applyAlignment="1">
      <alignment horizontal="center" vertical="center"/>
      <protection/>
    </xf>
    <xf numFmtId="0" fontId="66" fillId="27" borderId="18" xfId="44" applyFont="1" applyFill="1" applyBorder="1" applyAlignment="1">
      <alignment horizontal="center" vertical="center"/>
      <protection/>
    </xf>
    <xf numFmtId="0" fontId="67" fillId="0" borderId="0" xfId="44" applyFont="1" applyBorder="1" applyAlignment="1">
      <alignment horizontal="center" vertical="center" wrapText="1"/>
      <protection/>
    </xf>
    <xf numFmtId="0" fontId="56" fillId="0" borderId="0" xfId="44" applyFont="1" applyBorder="1" applyAlignment="1">
      <alignment horizontal="left" vertical="center"/>
      <protection/>
    </xf>
    <xf numFmtId="0" fontId="56" fillId="0" borderId="0" xfId="44" applyFont="1" applyBorder="1" applyAlignment="1">
      <alignment horizontal="right" vertical="center"/>
      <protection/>
    </xf>
    <xf numFmtId="164" fontId="56" fillId="0" borderId="0" xfId="44" applyNumberFormat="1" applyFont="1" applyBorder="1" applyAlignment="1">
      <alignment horizontal="left" vertical="center"/>
      <protection/>
    </xf>
    <xf numFmtId="0" fontId="64" fillId="0" borderId="10" xfId="44" applyFont="1" applyBorder="1" applyAlignment="1">
      <alignment horizontal="right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B O C C I A" xfId="44"/>
    <cellStyle name="normálne_Hárok1" xfId="45"/>
    <cellStyle name="normální_Výsledková listina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14">
    <dxf>
      <font>
        <b/>
        <i val="0"/>
        <color indexed="10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b val="0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solid">
          <fgColor rgb="FFFFFFFF"/>
          <bgColor rgb="FFFFFFCC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  <dxf>
      <font>
        <b/>
        <i val="0"/>
        <color rgb="FFFF0000"/>
      </font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ÚDAJE">
    <tabColor indexed="13"/>
  </sheetPr>
  <dimension ref="A1:Y44"/>
  <sheetViews>
    <sheetView zoomScalePageLayoutView="0" workbookViewId="0" topLeftCell="A1">
      <selection activeCell="C10" sqref="C10:G10"/>
    </sheetView>
  </sheetViews>
  <sheetFormatPr defaultColWidth="9.00390625" defaultRowHeight="12.75"/>
  <cols>
    <col min="1" max="1" width="10.75390625" style="0" customWidth="1"/>
    <col min="2" max="2" width="15.875" style="0" customWidth="1"/>
    <col min="3" max="3" width="3.25390625" style="0" customWidth="1"/>
    <col min="4" max="4" width="2.125" style="0" customWidth="1"/>
    <col min="5" max="5" width="11.375" style="0" customWidth="1"/>
    <col min="12" max="12" width="2.375" style="0" customWidth="1"/>
    <col min="14" max="14" width="2.2539062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13">
        <f>C11</f>
        <v>42127</v>
      </c>
      <c r="U3" s="113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114" t="s">
        <v>80</v>
      </c>
      <c r="D7" s="115"/>
      <c r="E7" s="115"/>
      <c r="F7" s="115"/>
      <c r="G7" s="1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1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100</v>
      </c>
      <c r="O8" s="9">
        <f>N8+1</f>
        <v>101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116" t="s">
        <v>79</v>
      </c>
      <c r="D9" s="116"/>
      <c r="E9" s="116"/>
      <c r="F9" s="116"/>
      <c r="G9" s="116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114"/>
      <c r="D10" s="115"/>
      <c r="E10" s="115"/>
      <c r="F10" s="115"/>
      <c r="G10" s="1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117">
        <v>42127</v>
      </c>
      <c r="D11" s="117"/>
      <c r="E11" s="117"/>
      <c r="F11" s="117"/>
      <c r="G11" s="11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indexed="13"/>
  </sheetPr>
  <dimension ref="B2:AD12"/>
  <sheetViews>
    <sheetView showGridLines="0" zoomScalePageLayoutView="0" workbookViewId="0" topLeftCell="A1">
      <selection activeCell="D11" sqref="D11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12.75390625" style="0" customWidth="1"/>
    <col min="4" max="4" width="9.75390625" style="0" customWidth="1"/>
    <col min="5" max="5" width="14.375" style="0" customWidth="1"/>
    <col min="6" max="6" width="5.75390625" style="0" customWidth="1"/>
    <col min="7" max="7" width="4.75390625" style="0" customWidth="1"/>
    <col min="8" max="8" width="3.00390625" style="0" customWidth="1"/>
    <col min="9" max="9" width="12.625" style="0" customWidth="1"/>
    <col min="10" max="10" width="5.125" style="0" customWidth="1"/>
    <col min="13" max="13" width="20.625" style="0" customWidth="1"/>
    <col min="14" max="14" width="20.75390625" style="0" customWidth="1"/>
    <col min="16" max="17" width="11.375" style="0" customWidth="1"/>
  </cols>
  <sheetData>
    <row r="2" spans="2:10" ht="20.25">
      <c r="B2" s="20" t="s">
        <v>8</v>
      </c>
      <c r="C2" s="20"/>
      <c r="D2" s="20"/>
      <c r="E2" s="21">
        <f>IF(ISNUMBER(ÚDAJE!D8),ÚDAJE!D8,"")</f>
        <v>1</v>
      </c>
      <c r="F2" s="21"/>
      <c r="G2" s="20"/>
      <c r="H2" s="20"/>
      <c r="I2" s="20"/>
      <c r="J2" s="20"/>
    </row>
    <row r="4" spans="2:10" ht="12.75">
      <c r="B4" s="22" t="s">
        <v>9</v>
      </c>
      <c r="C4" s="23" t="s">
        <v>10</v>
      </c>
      <c r="D4" s="23" t="s">
        <v>11</v>
      </c>
      <c r="E4" s="23" t="s">
        <v>12</v>
      </c>
      <c r="F4" s="22" t="s">
        <v>13</v>
      </c>
      <c r="G4" s="118" t="s">
        <v>14</v>
      </c>
      <c r="H4" s="118"/>
      <c r="I4" s="24" t="s">
        <v>15</v>
      </c>
      <c r="J4" s="25">
        <f>COUNTA(C5:C12)</f>
        <v>8</v>
      </c>
    </row>
    <row r="5" spans="2:30" ht="12.75">
      <c r="B5" s="22">
        <f>IF(ISNUMBER(ÚDAJE!O8),ÚDAJE!O8,"")</f>
        <v>101</v>
      </c>
      <c r="C5" s="109" t="s">
        <v>64</v>
      </c>
      <c r="D5" s="26" t="s">
        <v>61</v>
      </c>
      <c r="E5" s="27" t="str">
        <f aca="true" t="shared" si="0" ref="E5:E12">C5&amp;" "&amp;LEFT(D5,1)&amp;"."</f>
        <v>Machara M.</v>
      </c>
      <c r="F5" s="28"/>
      <c r="G5" s="119" t="s">
        <v>16</v>
      </c>
      <c r="H5" s="119"/>
      <c r="I5" s="29"/>
      <c r="J5" s="29"/>
      <c r="P5" t="e">
        <f>LEFT(M5,SEARCH(" ",M5)-1)</f>
        <v>#VALUE!</v>
      </c>
      <c r="Q5" t="e">
        <f>MID(M5,SEARCH(" ",M5)+1,20)</f>
        <v>#VALUE!</v>
      </c>
      <c r="AC5">
        <v>2</v>
      </c>
      <c r="AD5" t="s">
        <v>17</v>
      </c>
    </row>
    <row r="6" spans="2:30" ht="12.75">
      <c r="B6" s="30">
        <f>B5+1</f>
        <v>102</v>
      </c>
      <c r="C6" s="109" t="s">
        <v>65</v>
      </c>
      <c r="D6" s="27" t="s">
        <v>66</v>
      </c>
      <c r="E6" s="27" t="str">
        <f t="shared" si="0"/>
        <v>Baláži L.</v>
      </c>
      <c r="F6" s="28"/>
      <c r="G6" s="119" t="s">
        <v>18</v>
      </c>
      <c r="H6" s="119"/>
      <c r="J6" s="31"/>
      <c r="AC6">
        <v>3</v>
      </c>
      <c r="AD6" t="s">
        <v>19</v>
      </c>
    </row>
    <row r="7" spans="2:30" ht="12.75">
      <c r="B7" s="22">
        <f aca="true" t="shared" si="1" ref="B7:B12">B6+1</f>
        <v>103</v>
      </c>
      <c r="C7" s="109" t="s">
        <v>67</v>
      </c>
      <c r="D7" s="27" t="s">
        <v>68</v>
      </c>
      <c r="E7" s="26" t="str">
        <f t="shared" si="0"/>
        <v>Nagy J.</v>
      </c>
      <c r="F7" s="28"/>
      <c r="G7" s="119" t="s">
        <v>22</v>
      </c>
      <c r="H7" s="119"/>
      <c r="J7" s="31"/>
      <c r="AC7">
        <v>4</v>
      </c>
      <c r="AD7" t="s">
        <v>20</v>
      </c>
    </row>
    <row r="8" spans="2:30" ht="12.75">
      <c r="B8" s="30">
        <f t="shared" si="1"/>
        <v>104</v>
      </c>
      <c r="C8" s="109" t="s">
        <v>69</v>
      </c>
      <c r="D8" s="27" t="s">
        <v>70</v>
      </c>
      <c r="E8" s="27" t="str">
        <f t="shared" si="0"/>
        <v>Griač J.</v>
      </c>
      <c r="F8" s="28"/>
      <c r="G8" s="119" t="s">
        <v>24</v>
      </c>
      <c r="H8" s="119"/>
      <c r="J8" s="31"/>
      <c r="K8" s="32"/>
      <c r="AC8">
        <v>5</v>
      </c>
      <c r="AD8" t="s">
        <v>21</v>
      </c>
    </row>
    <row r="9" spans="2:30" ht="12.75">
      <c r="B9" s="30">
        <f t="shared" si="1"/>
        <v>105</v>
      </c>
      <c r="C9" s="109" t="s">
        <v>83</v>
      </c>
      <c r="D9" s="27" t="s">
        <v>60</v>
      </c>
      <c r="E9" s="27" t="str">
        <f t="shared" si="0"/>
        <v>Benčat M.</v>
      </c>
      <c r="F9" s="28"/>
      <c r="G9" s="119" t="s">
        <v>28</v>
      </c>
      <c r="H9" s="119"/>
      <c r="I9" s="33"/>
      <c r="J9" s="34"/>
      <c r="K9" s="32"/>
      <c r="AC9">
        <v>6</v>
      </c>
      <c r="AD9" t="s">
        <v>23</v>
      </c>
    </row>
    <row r="10" spans="2:30" ht="12.75">
      <c r="B10" s="30">
        <f t="shared" si="1"/>
        <v>106</v>
      </c>
      <c r="C10" s="109" t="s">
        <v>71</v>
      </c>
      <c r="D10" s="27" t="s">
        <v>72</v>
      </c>
      <c r="E10" s="27" t="str">
        <f t="shared" si="0"/>
        <v>Osvald P.</v>
      </c>
      <c r="F10" s="28"/>
      <c r="G10" s="119" t="s">
        <v>29</v>
      </c>
      <c r="H10" s="119"/>
      <c r="K10" s="35"/>
      <c r="L10" s="36"/>
      <c r="AC10">
        <v>7</v>
      </c>
      <c r="AD10" t="s">
        <v>25</v>
      </c>
    </row>
    <row r="11" spans="2:30" ht="12.75">
      <c r="B11" s="30">
        <f t="shared" si="1"/>
        <v>107</v>
      </c>
      <c r="C11" s="109" t="s">
        <v>73</v>
      </c>
      <c r="D11" s="27" t="s">
        <v>74</v>
      </c>
      <c r="E11" s="27" t="str">
        <f t="shared" si="0"/>
        <v>Pilarčíková Z.</v>
      </c>
      <c r="F11" s="28"/>
      <c r="G11" s="119" t="s">
        <v>62</v>
      </c>
      <c r="H11" s="119"/>
      <c r="I11" s="33"/>
      <c r="K11" s="37"/>
      <c r="L11" s="38"/>
      <c r="AC11">
        <v>8</v>
      </c>
      <c r="AD11" t="s">
        <v>26</v>
      </c>
    </row>
    <row r="12" spans="2:30" ht="12.75">
      <c r="B12" s="30">
        <f t="shared" si="1"/>
        <v>108</v>
      </c>
      <c r="C12" s="109" t="s">
        <v>75</v>
      </c>
      <c r="D12" s="27" t="s">
        <v>76</v>
      </c>
      <c r="E12" s="27" t="str">
        <f t="shared" si="0"/>
        <v>Chudík A.</v>
      </c>
      <c r="F12" s="28"/>
      <c r="G12" s="119" t="s">
        <v>63</v>
      </c>
      <c r="H12" s="119"/>
      <c r="K12" s="35"/>
      <c r="L12" s="36"/>
      <c r="AC12">
        <v>9</v>
      </c>
      <c r="AD12" t="s">
        <v>27</v>
      </c>
    </row>
  </sheetData>
  <sheetProtection selectLockedCells="1" selectUnlockedCells="1"/>
  <mergeCells count="9">
    <mergeCell ref="G10:H10"/>
    <mergeCell ref="G11:H11"/>
    <mergeCell ref="G12:H12"/>
    <mergeCell ref="G4:H4"/>
    <mergeCell ref="G5:H5"/>
    <mergeCell ref="G6:H6"/>
    <mergeCell ref="G7:H7"/>
    <mergeCell ref="G8:H8"/>
    <mergeCell ref="G9:H9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A1:K35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3.75390625" style="0" customWidth="1"/>
    <col min="3" max="3" width="20.75390625" style="0" customWidth="1"/>
    <col min="4" max="4" width="6.75390625" style="0" customWidth="1"/>
    <col min="6" max="6" width="3.75390625" style="0" customWidth="1"/>
    <col min="7" max="7" width="8.875" style="0" customWidth="1"/>
    <col min="8" max="8" width="15.125" style="0" customWidth="1"/>
    <col min="9" max="9" width="6.75390625" style="0" customWidth="1"/>
  </cols>
  <sheetData>
    <row r="1" spans="1:9" ht="30">
      <c r="A1" s="120" t="s">
        <v>30</v>
      </c>
      <c r="B1" s="120"/>
      <c r="C1" s="120"/>
      <c r="D1" s="120"/>
      <c r="E1" s="120"/>
      <c r="F1" s="120"/>
      <c r="G1" s="120"/>
      <c r="H1" s="120"/>
      <c r="I1" s="120"/>
    </row>
    <row r="2" spans="1:8" ht="15" customHeight="1">
      <c r="A2" t="s">
        <v>31</v>
      </c>
      <c r="C2" s="121" t="str">
        <f>IF(ISTEXT(ÚDAJE!C7),ÚDAJE!C7,"")</f>
        <v>2. ligové kolo </v>
      </c>
      <c r="D2" s="121"/>
      <c r="E2" s="121"/>
      <c r="F2" s="121"/>
      <c r="G2" s="121"/>
      <c r="H2" s="121"/>
    </row>
    <row r="3" spans="1:11" ht="12.75" customHeight="1">
      <c r="A3" s="122"/>
      <c r="B3" s="122"/>
      <c r="C3" s="39"/>
      <c r="D3" s="39"/>
      <c r="E3" s="39"/>
      <c r="F3" s="39"/>
      <c r="G3" s="39"/>
      <c r="H3" s="39"/>
      <c r="I3" s="39"/>
      <c r="J3" s="39"/>
      <c r="K3" s="39"/>
    </row>
    <row r="4" spans="7:11" ht="12.75">
      <c r="G4" s="36"/>
      <c r="H4" s="36"/>
      <c r="I4" s="36"/>
      <c r="J4" s="36"/>
      <c r="K4" s="36"/>
    </row>
    <row r="5" spans="2:11" ht="15.75" customHeight="1">
      <c r="B5" s="33" t="s">
        <v>32</v>
      </c>
      <c r="C5" s="33" t="s">
        <v>33</v>
      </c>
      <c r="D5" s="33"/>
      <c r="E5" s="33"/>
      <c r="F5" s="33"/>
      <c r="G5" s="40"/>
      <c r="H5" s="40"/>
      <c r="I5" s="40"/>
      <c r="J5" s="35"/>
      <c r="K5" s="36"/>
    </row>
    <row r="6" spans="2:11" ht="15.75" customHeight="1">
      <c r="B6" s="41" t="s">
        <v>9</v>
      </c>
      <c r="C6" s="42" t="s">
        <v>12</v>
      </c>
      <c r="D6" s="42" t="s">
        <v>13</v>
      </c>
      <c r="E6" s="33"/>
      <c r="F6" s="43"/>
      <c r="G6" s="44"/>
      <c r="H6" s="29"/>
      <c r="I6" s="40"/>
      <c r="J6" s="35"/>
      <c r="K6" s="36"/>
    </row>
    <row r="7" spans="1:11" ht="15.75" customHeight="1">
      <c r="A7" s="45">
        <v>1</v>
      </c>
      <c r="B7" s="31">
        <f>INDEX(Rank,MATCH($C$5&amp;$A7,Posice,0),1)</f>
        <v>101</v>
      </c>
      <c r="C7" t="str">
        <f>INDEX(Rank,MATCH($C$5&amp;$A7,Posice,0),4)</f>
        <v>Machara M.</v>
      </c>
      <c r="D7" t="s">
        <v>77</v>
      </c>
      <c r="F7" s="45"/>
      <c r="G7" s="46"/>
      <c r="H7" s="35"/>
      <c r="I7" s="35"/>
      <c r="J7" s="35"/>
      <c r="K7" s="36"/>
    </row>
    <row r="8" spans="1:11" ht="15.75" customHeight="1">
      <c r="A8" s="45">
        <v>2</v>
      </c>
      <c r="B8" s="31">
        <f>INDEX(Rank,MATCH($C$5&amp;$A8,Posice,0),1)</f>
        <v>103</v>
      </c>
      <c r="C8" t="str">
        <f>INDEX(Rank,MATCH($C$5&amp;$A8,Posice,0),4)</f>
        <v>Nagy J.</v>
      </c>
      <c r="D8" t="s">
        <v>77</v>
      </c>
      <c r="F8" s="45"/>
      <c r="G8" s="46"/>
      <c r="H8" s="35"/>
      <c r="I8" s="35"/>
      <c r="J8" s="35"/>
      <c r="K8" s="36"/>
    </row>
    <row r="9" spans="1:11" ht="15.75" customHeight="1">
      <c r="A9" s="45">
        <v>3</v>
      </c>
      <c r="B9" s="31">
        <f>INDEX(Rank,MATCH($C$5&amp;$A9,Posice,0),1)</f>
        <v>105</v>
      </c>
      <c r="C9" t="str">
        <f>INDEX(Rank,MATCH($C$5&amp;$A9,Posice,0),4)</f>
        <v>Benčat M.</v>
      </c>
      <c r="D9" t="s">
        <v>78</v>
      </c>
      <c r="F9" s="45"/>
      <c r="G9" s="46"/>
      <c r="H9" s="35"/>
      <c r="I9" s="35"/>
      <c r="J9" s="35"/>
      <c r="K9" s="36"/>
    </row>
    <row r="10" spans="1:11" ht="15.75" customHeight="1">
      <c r="A10" s="45">
        <v>4</v>
      </c>
      <c r="B10" s="31">
        <f>INDEX(Rank,MATCH($C$5&amp;$A10,Posice,0),1)</f>
        <v>107</v>
      </c>
      <c r="C10" t="str">
        <f>INDEX(Rank,MATCH($C$5&amp;$A10,Posice,0),4)</f>
        <v>Pilarčíková Z.</v>
      </c>
      <c r="D10" t="s">
        <v>78</v>
      </c>
      <c r="F10" s="45"/>
      <c r="G10" s="46"/>
      <c r="H10" s="35"/>
      <c r="I10" s="35"/>
      <c r="J10" s="35"/>
      <c r="K10" s="36"/>
    </row>
    <row r="11" spans="1:11" ht="15.75" customHeight="1">
      <c r="A11" s="45">
        <v>5</v>
      </c>
      <c r="B11" s="31" t="e">
        <f>INDEX(Rank,MATCH($C$5&amp;$A11,Posice,0),1)</f>
        <v>#N/A</v>
      </c>
      <c r="C11" t="e">
        <f>INDEX(Rank,MATCH($C$5&amp;$A11,Posice,0),4)</f>
        <v>#N/A</v>
      </c>
      <c r="D11" t="e">
        <f>INDEX(Rank,MATCH($C$5&amp;$A11,Posice,0),5)</f>
        <v>#N/A</v>
      </c>
      <c r="F11" s="45"/>
      <c r="G11" s="46"/>
      <c r="H11" s="35"/>
      <c r="I11" s="35"/>
      <c r="J11" s="35"/>
      <c r="K11" s="36"/>
    </row>
    <row r="12" spans="1:11" ht="15.75" customHeight="1">
      <c r="A12" s="45"/>
      <c r="F12" s="45"/>
      <c r="G12" s="35"/>
      <c r="H12" s="35"/>
      <c r="I12" s="35"/>
      <c r="J12" s="35"/>
      <c r="K12" s="36"/>
    </row>
    <row r="13" spans="1:11" ht="15.75" customHeight="1">
      <c r="A13" s="45"/>
      <c r="B13" s="33" t="s">
        <v>32</v>
      </c>
      <c r="C13" s="33" t="s">
        <v>34</v>
      </c>
      <c r="D13" s="33"/>
      <c r="E13" s="33"/>
      <c r="F13" s="43"/>
      <c r="G13" s="40"/>
      <c r="H13" s="40"/>
      <c r="I13" s="40"/>
      <c r="J13" s="35"/>
      <c r="K13" s="36"/>
    </row>
    <row r="14" spans="1:11" ht="15.75" customHeight="1">
      <c r="A14" s="45"/>
      <c r="B14" s="41" t="s">
        <v>9</v>
      </c>
      <c r="C14" s="42" t="s">
        <v>12</v>
      </c>
      <c r="D14" s="42" t="s">
        <v>13</v>
      </c>
      <c r="E14" s="33"/>
      <c r="F14" s="43"/>
      <c r="G14" s="44"/>
      <c r="H14" s="29"/>
      <c r="I14" s="40"/>
      <c r="J14" s="35"/>
      <c r="K14" s="36"/>
    </row>
    <row r="15" spans="1:11" ht="15.75" customHeight="1">
      <c r="A15" s="45">
        <v>1</v>
      </c>
      <c r="B15" s="31">
        <f>INDEX(Rank,MATCH($C$13&amp;$A15,Posice,0),1)</f>
        <v>102</v>
      </c>
      <c r="C15" t="str">
        <f>INDEX(Rank,MATCH($C$13&amp;$A15,Posice,0),4)</f>
        <v>Baláži L.</v>
      </c>
      <c r="D15" t="s">
        <v>77</v>
      </c>
      <c r="F15" s="45"/>
      <c r="G15" s="46"/>
      <c r="H15" s="35"/>
      <c r="I15" s="35"/>
      <c r="J15" s="35"/>
      <c r="K15" s="36"/>
    </row>
    <row r="16" spans="1:11" ht="15.75" customHeight="1">
      <c r="A16" s="45">
        <v>2</v>
      </c>
      <c r="B16" s="31">
        <f>INDEX(Rank,MATCH($C$13&amp;$A16,Posice,0),1)</f>
        <v>104</v>
      </c>
      <c r="C16" t="str">
        <f>INDEX(Rank,MATCH($C$13&amp;$A16,Posice,0),4)</f>
        <v>Griač J.</v>
      </c>
      <c r="D16" t="s">
        <v>77</v>
      </c>
      <c r="F16" s="45"/>
      <c r="G16" s="46"/>
      <c r="H16" s="35"/>
      <c r="I16" s="35"/>
      <c r="J16" s="35"/>
      <c r="K16" s="36"/>
    </row>
    <row r="17" spans="1:11" ht="15.75" customHeight="1">
      <c r="A17" s="45">
        <v>3</v>
      </c>
      <c r="B17" s="31">
        <f>INDEX(Rank,MATCH($C$13&amp;$A17,Posice,0),1)</f>
        <v>106</v>
      </c>
      <c r="C17" t="str">
        <f>INDEX(Rank,MATCH($C$13&amp;$A17,Posice,0),4)</f>
        <v>Osvald P.</v>
      </c>
      <c r="D17" t="s">
        <v>78</v>
      </c>
      <c r="F17" s="45"/>
      <c r="G17" s="46"/>
      <c r="H17" s="35"/>
      <c r="I17" s="35"/>
      <c r="J17" s="35"/>
      <c r="K17" s="36"/>
    </row>
    <row r="18" spans="1:11" ht="15.75" customHeight="1">
      <c r="A18" s="45">
        <v>4</v>
      </c>
      <c r="B18" s="31">
        <f>INDEX(Rank,MATCH($C$13&amp;$A18,Posice,0),1)</f>
        <v>108</v>
      </c>
      <c r="C18" t="str">
        <f>INDEX(Rank,MATCH($C$13&amp;$A18,Posice,0),4)</f>
        <v>Chudík A.</v>
      </c>
      <c r="D18" t="s">
        <v>78</v>
      </c>
      <c r="F18" s="45"/>
      <c r="G18" s="46"/>
      <c r="H18" s="35"/>
      <c r="I18" s="35"/>
      <c r="J18" s="35"/>
      <c r="K18" s="36"/>
    </row>
    <row r="19" spans="1:11" ht="15.75" customHeight="1">
      <c r="A19" s="45">
        <v>5</v>
      </c>
      <c r="B19" s="31" t="e">
        <f>INDEX(Rank,MATCH($C$13&amp;$A19,Posice,0),1)</f>
        <v>#N/A</v>
      </c>
      <c r="C19" t="e">
        <f>INDEX(Rank,MATCH($C$13&amp;$A19,Posice,0),4)</f>
        <v>#N/A</v>
      </c>
      <c r="D19" t="e">
        <f>INDEX(Rank,MATCH($C$13&amp;$A19,Posice,0),5)</f>
        <v>#N/A</v>
      </c>
      <c r="F19" s="45"/>
      <c r="G19" s="46"/>
      <c r="H19" s="35"/>
      <c r="I19" s="35"/>
      <c r="J19" s="35"/>
      <c r="K19" s="36"/>
    </row>
    <row r="20" spans="1:11" ht="15.75" customHeight="1">
      <c r="A20" s="45"/>
      <c r="F20" s="45"/>
      <c r="G20" s="35"/>
      <c r="H20" s="35"/>
      <c r="I20" s="35"/>
      <c r="J20" s="35"/>
      <c r="K20" s="36"/>
    </row>
    <row r="21" spans="1:11" ht="15.75" customHeight="1">
      <c r="A21" s="45"/>
      <c r="B21" s="33" t="s">
        <v>32</v>
      </c>
      <c r="C21" s="33" t="s">
        <v>35</v>
      </c>
      <c r="D21" s="33"/>
      <c r="E21" s="33"/>
      <c r="F21" s="43"/>
      <c r="G21" s="40"/>
      <c r="H21" s="40"/>
      <c r="I21" s="40"/>
      <c r="J21" s="35"/>
      <c r="K21" s="36"/>
    </row>
    <row r="22" spans="1:11" ht="15.75" customHeight="1">
      <c r="A22" s="45"/>
      <c r="B22" s="41" t="s">
        <v>9</v>
      </c>
      <c r="C22" s="42" t="s">
        <v>12</v>
      </c>
      <c r="D22" s="42" t="s">
        <v>13</v>
      </c>
      <c r="E22" s="33"/>
      <c r="F22" s="43"/>
      <c r="G22" s="44"/>
      <c r="H22" s="29"/>
      <c r="I22" s="40"/>
      <c r="J22" s="35"/>
      <c r="K22" s="36"/>
    </row>
    <row r="23" spans="1:11" ht="15.75" customHeight="1">
      <c r="A23" s="45">
        <v>1</v>
      </c>
      <c r="B23" s="31" t="e">
        <f>INDEX(Rank,MATCH($C$21&amp;$A23,Posice,0),1)</f>
        <v>#N/A</v>
      </c>
      <c r="C23" t="e">
        <f>INDEX(Rank,MATCH($C$21&amp;$A23,Posice,0),4)</f>
        <v>#N/A</v>
      </c>
      <c r="D23" t="e">
        <f>INDEX(Rank,MATCH($C$21&amp;$A23,Posice,0),5)</f>
        <v>#N/A</v>
      </c>
      <c r="F23" s="45"/>
      <c r="G23" s="46"/>
      <c r="H23" s="35"/>
      <c r="I23" s="35"/>
      <c r="J23" s="35"/>
      <c r="K23" s="36"/>
    </row>
    <row r="24" spans="1:11" ht="15.75" customHeight="1">
      <c r="A24" s="45">
        <v>2</v>
      </c>
      <c r="B24" s="31" t="e">
        <f>INDEX(Rank,MATCH($C$21&amp;$A24,Posice,0),1)</f>
        <v>#N/A</v>
      </c>
      <c r="C24" t="e">
        <f>INDEX(Rank,MATCH($C$21&amp;$A24,Posice,0),4)</f>
        <v>#N/A</v>
      </c>
      <c r="D24" t="e">
        <f>INDEX(Rank,MATCH($C$21&amp;$A24,Posice,0),5)</f>
        <v>#N/A</v>
      </c>
      <c r="F24" s="45"/>
      <c r="G24" s="46"/>
      <c r="H24" s="35"/>
      <c r="I24" s="35"/>
      <c r="J24" s="35"/>
      <c r="K24" s="36"/>
    </row>
    <row r="25" spans="1:11" ht="15.75" customHeight="1">
      <c r="A25" s="45">
        <v>3</v>
      </c>
      <c r="B25" s="31" t="e">
        <f>INDEX(Rank,MATCH($C$21&amp;$A25,Posice,0),1)</f>
        <v>#N/A</v>
      </c>
      <c r="C25" t="e">
        <f>INDEX(Rank,MATCH($C$21&amp;$A25,Posice,0),4)</f>
        <v>#N/A</v>
      </c>
      <c r="D25" t="e">
        <f>INDEX(Rank,MATCH($C$21&amp;$A25,Posice,0),5)</f>
        <v>#N/A</v>
      </c>
      <c r="F25" s="45"/>
      <c r="G25" s="46"/>
      <c r="H25" s="35"/>
      <c r="I25" s="35"/>
      <c r="J25" s="35"/>
      <c r="K25" s="36"/>
    </row>
    <row r="26" spans="1:11" ht="15.75" customHeight="1">
      <c r="A26" s="45">
        <v>4</v>
      </c>
      <c r="B26" s="31" t="e">
        <f>INDEX(Rank,MATCH($C$21&amp;$A26,Posice,0),1)</f>
        <v>#N/A</v>
      </c>
      <c r="C26" t="e">
        <f>INDEX(Rank,MATCH($C$21&amp;$A26,Posice,0),4)</f>
        <v>#N/A</v>
      </c>
      <c r="D26" t="e">
        <f>INDEX(Rank,MATCH($C$21&amp;$A26,Posice,0),5)</f>
        <v>#N/A</v>
      </c>
      <c r="F26" s="45"/>
      <c r="G26" s="46"/>
      <c r="H26" s="35"/>
      <c r="I26" s="35"/>
      <c r="J26" s="35"/>
      <c r="K26" s="36"/>
    </row>
    <row r="27" spans="1:10" ht="15.75" customHeight="1">
      <c r="A27" s="45">
        <v>5</v>
      </c>
      <c r="B27" s="31" t="e">
        <f>INDEX(Rank,MATCH($C$21&amp;$A27,Posice,0),1)</f>
        <v>#N/A</v>
      </c>
      <c r="C27" t="e">
        <f>INDEX(Rank,MATCH($C$21&amp;$A27,Posice,0),4)</f>
        <v>#N/A</v>
      </c>
      <c r="D27" t="e">
        <f>INDEX(Rank,MATCH($C$21&amp;$A27,Posice,0),5)</f>
        <v>#N/A</v>
      </c>
      <c r="F27" s="45"/>
      <c r="G27" s="46"/>
      <c r="H27" s="35"/>
      <c r="I27" s="35"/>
      <c r="J27" s="32"/>
    </row>
    <row r="28" spans="1:10" ht="15.75" customHeight="1">
      <c r="A28" s="45"/>
      <c r="F28" s="45"/>
      <c r="G28" s="35"/>
      <c r="H28" s="35"/>
      <c r="I28" s="35"/>
      <c r="J28" s="32"/>
    </row>
    <row r="29" spans="1:10" ht="15.75" customHeight="1">
      <c r="A29" s="45"/>
      <c r="B29" s="33" t="s">
        <v>32</v>
      </c>
      <c r="C29" s="33" t="s">
        <v>36</v>
      </c>
      <c r="D29" s="33"/>
      <c r="E29" s="33"/>
      <c r="F29" s="43"/>
      <c r="G29" s="40"/>
      <c r="H29" s="40"/>
      <c r="I29" s="40"/>
      <c r="J29" s="32"/>
    </row>
    <row r="30" spans="1:10" ht="15.75" customHeight="1">
      <c r="A30" s="45"/>
      <c r="B30" s="41" t="s">
        <v>9</v>
      </c>
      <c r="C30" s="42" t="s">
        <v>12</v>
      </c>
      <c r="D30" s="42" t="s">
        <v>13</v>
      </c>
      <c r="E30" s="33"/>
      <c r="F30" s="43"/>
      <c r="G30" s="44"/>
      <c r="H30" s="29"/>
      <c r="I30" s="40"/>
      <c r="J30" s="32"/>
    </row>
    <row r="31" spans="1:10" ht="15.75" customHeight="1">
      <c r="A31" s="45">
        <v>1</v>
      </c>
      <c r="B31" s="31" t="e">
        <f>INDEX(Rank,MATCH($C$29&amp;$A31,Posice,0),1)</f>
        <v>#N/A</v>
      </c>
      <c r="C31" t="e">
        <f>INDEX(Rank,MATCH($C$29&amp;$A31,Posice,0),4)</f>
        <v>#N/A</v>
      </c>
      <c r="D31" t="e">
        <f>INDEX(Rank,MATCH($C$29&amp;$A31,Posice,0),5)</f>
        <v>#N/A</v>
      </c>
      <c r="F31" s="45"/>
      <c r="G31" s="46"/>
      <c r="H31" s="35"/>
      <c r="I31" s="35"/>
      <c r="J31" s="32"/>
    </row>
    <row r="32" spans="1:10" ht="15.75" customHeight="1">
      <c r="A32" s="45">
        <v>2</v>
      </c>
      <c r="B32" s="31" t="e">
        <f>INDEX(Rank,MATCH($C$29&amp;$A32,Posice,0),1)</f>
        <v>#N/A</v>
      </c>
      <c r="C32" t="e">
        <f>INDEX(Rank,MATCH($C$29&amp;$A32,Posice,0),4)</f>
        <v>#N/A</v>
      </c>
      <c r="D32" t="e">
        <f>INDEX(Rank,MATCH($C$29&amp;$A32,Posice,0),5)</f>
        <v>#N/A</v>
      </c>
      <c r="F32" s="45"/>
      <c r="G32" s="46"/>
      <c r="H32" s="35"/>
      <c r="I32" s="35"/>
      <c r="J32" s="32"/>
    </row>
    <row r="33" spans="1:10" ht="15.75" customHeight="1">
      <c r="A33" s="45">
        <v>3</v>
      </c>
      <c r="B33" s="31" t="e">
        <f>INDEX(Rank,MATCH($C$29&amp;$A33,Posice,0),1)</f>
        <v>#N/A</v>
      </c>
      <c r="C33" t="e">
        <f>INDEX(Rank,MATCH($C$29&amp;$A33,Posice,0),4)</f>
        <v>#N/A</v>
      </c>
      <c r="D33" t="e">
        <f>INDEX(Rank,MATCH($C$29&amp;$A33,Posice,0),5)</f>
        <v>#N/A</v>
      </c>
      <c r="F33" s="45"/>
      <c r="G33" s="47"/>
      <c r="H33" s="32"/>
      <c r="I33" s="32"/>
      <c r="J33" s="32"/>
    </row>
    <row r="34" spans="1:10" ht="15.75" customHeight="1">
      <c r="A34" s="45">
        <v>4</v>
      </c>
      <c r="B34" s="31" t="e">
        <f>INDEX(Rank,MATCH($C$29&amp;$A34,Posice,0),1)</f>
        <v>#N/A</v>
      </c>
      <c r="C34" t="e">
        <f>INDEX(Rank,MATCH($C$29&amp;$A34,Posice,0),4)</f>
        <v>#N/A</v>
      </c>
      <c r="D34" t="e">
        <f>INDEX(Rank,MATCH($C$29&amp;$A34,Posice,0),5)</f>
        <v>#N/A</v>
      </c>
      <c r="F34" s="45"/>
      <c r="G34" s="47"/>
      <c r="H34" s="32"/>
      <c r="I34" s="32"/>
      <c r="J34" s="32"/>
    </row>
    <row r="35" spans="1:10" ht="15.75" customHeight="1">
      <c r="A35" s="45">
        <v>5</v>
      </c>
      <c r="B35" s="31" t="e">
        <f>INDEX(Rank,MATCH($C$29&amp;$A35,Posice,0),1)</f>
        <v>#N/A</v>
      </c>
      <c r="C35" t="e">
        <f>INDEX(Rank,MATCH($C$29&amp;$A35,Posice,0),4)</f>
        <v>#N/A</v>
      </c>
      <c r="D35" t="e">
        <f>INDEX(Rank,MATCH($C$29&amp;$A35,Posice,0),5)</f>
        <v>#N/A</v>
      </c>
      <c r="F35" s="45"/>
      <c r="G35" s="47"/>
      <c r="H35" s="32"/>
      <c r="I35" s="32"/>
      <c r="J35" s="32"/>
    </row>
  </sheetData>
  <sheetProtection selectLockedCells="1" selectUnlockedCells="1"/>
  <mergeCells count="3">
    <mergeCell ref="A1:I1"/>
    <mergeCell ref="C2:H2"/>
    <mergeCell ref="A3:B3"/>
  </mergeCells>
  <conditionalFormatting sqref="G7:I11 G15:I19 G23:I27 G31:I35">
    <cfRule type="expression" priority="1" dxfId="10" stopIfTrue="1">
      <formula>ISERROR($G7)</formula>
    </cfRule>
  </conditionalFormatting>
  <conditionalFormatting sqref="B23:D27 B31:D35 B7:D11 B15:D19">
    <cfRule type="expression" priority="2" dxfId="10" stopIfTrue="1">
      <formula>ISERROR($B7)</formula>
    </cfRule>
  </conditionalFormatting>
  <conditionalFormatting sqref="B5:C5 B13:C13 B21:C21 B29:C29">
    <cfRule type="expression" priority="3" dxfId="10" stopIfTrue="1">
      <formula>ISERROR($B7)</formula>
    </cfRule>
  </conditionalFormatting>
  <conditionalFormatting sqref="B6:D6 B14:D14 B22:D22 B30:D30 H6 H14 H22 H30">
    <cfRule type="expression" priority="4" dxfId="11" stopIfTrue="1">
      <formula>ISERROR($B7)</formula>
    </cfRule>
  </conditionalFormatting>
  <conditionalFormatting sqref="G5:I5 G13:I13 G21:I21 G29:I29">
    <cfRule type="expression" priority="5" dxfId="10" stopIfTrue="1">
      <formula>ISERROR($G7)</formula>
    </cfRule>
  </conditionalFormatting>
  <conditionalFormatting sqref="G6 G14 G22 G30 I6 I14 I22 I30">
    <cfRule type="expression" priority="6" dxfId="11" stopIfTrue="1">
      <formula>ISERROR($G7)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B1:AB27"/>
  <sheetViews>
    <sheetView zoomScalePageLayoutView="0" workbookViewId="0" topLeftCell="A1">
      <selection activeCell="AB10" sqref="AB10:AB11"/>
    </sheetView>
  </sheetViews>
  <sheetFormatPr defaultColWidth="9.00390625" defaultRowHeight="21" customHeight="1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8.125" style="0" customWidth="1"/>
    <col min="6" max="6" width="3.75390625" style="48" customWidth="1"/>
    <col min="7" max="7" width="1.75390625" style="0" customWidth="1"/>
    <col min="8" max="8" width="3.75390625" style="4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7" width="3.75390625" style="0" customWidth="1"/>
    <col min="18" max="18" width="10.75390625" style="0" customWidth="1"/>
    <col min="19" max="19" width="3.75390625" style="0" customWidth="1"/>
    <col min="20" max="20" width="1.75390625" style="0" customWidth="1"/>
    <col min="21" max="21" width="3.625" style="0" customWidth="1"/>
    <col min="22" max="25" width="0" style="0" hidden="1" customWidth="1"/>
    <col min="26" max="26" width="12.00390625" style="0" customWidth="1"/>
    <col min="27" max="27" width="12.75390625" style="0" customWidth="1"/>
    <col min="28" max="28" width="8.125" style="0" customWidth="1"/>
    <col min="29" max="29" width="14.875" style="0" customWidth="1"/>
    <col min="30" max="30" width="2.125" style="0" customWidth="1"/>
    <col min="31" max="31" width="15.00390625" style="0" customWidth="1"/>
    <col min="32" max="32" width="18.75390625" style="0" customWidth="1"/>
    <col min="33" max="33" width="5.75390625" style="0" customWidth="1"/>
    <col min="34" max="34" width="5.625" style="0" customWidth="1"/>
    <col min="35" max="35" width="5.00390625" style="0" customWidth="1"/>
    <col min="36" max="36" width="5.625" style="0" customWidth="1"/>
    <col min="37" max="37" width="10.00390625" style="0" customWidth="1"/>
  </cols>
  <sheetData>
    <row r="1" spans="2:27" ht="20.25" customHeight="1">
      <c r="B1" s="125"/>
      <c r="C1" s="125"/>
      <c r="D1" s="73" t="s">
        <v>37</v>
      </c>
      <c r="E1" s="74"/>
      <c r="F1" s="75"/>
      <c r="G1" s="74"/>
      <c r="H1" s="76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2:27" ht="12.75" customHeight="1">
      <c r="B2" s="74"/>
      <c r="C2" s="74"/>
      <c r="D2" s="74"/>
      <c r="E2" s="74"/>
      <c r="F2" s="75"/>
      <c r="G2" s="74"/>
      <c r="H2" s="76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2:28" ht="15" customHeight="1">
      <c r="B3" s="77"/>
      <c r="C3" s="78" t="s">
        <v>9</v>
      </c>
      <c r="D3" s="78" t="s">
        <v>12</v>
      </c>
      <c r="E3" s="78" t="s">
        <v>13</v>
      </c>
      <c r="F3" s="126">
        <v>1</v>
      </c>
      <c r="G3" s="126"/>
      <c r="H3" s="126"/>
      <c r="I3" s="126">
        <v>2</v>
      </c>
      <c r="J3" s="126"/>
      <c r="K3" s="126"/>
      <c r="L3" s="126">
        <v>3</v>
      </c>
      <c r="M3" s="126"/>
      <c r="N3" s="126"/>
      <c r="O3" s="126">
        <v>4</v>
      </c>
      <c r="P3" s="126"/>
      <c r="Q3" s="126"/>
      <c r="R3" s="79" t="s">
        <v>38</v>
      </c>
      <c r="S3" s="126" t="s">
        <v>39</v>
      </c>
      <c r="T3" s="126"/>
      <c r="U3" s="126"/>
      <c r="V3" s="78" t="s">
        <v>40</v>
      </c>
      <c r="W3" s="78" t="s">
        <v>41</v>
      </c>
      <c r="X3" s="78" t="s">
        <v>42</v>
      </c>
      <c r="Y3" s="78"/>
      <c r="Z3" s="80" t="s">
        <v>81</v>
      </c>
      <c r="AA3" s="80" t="s">
        <v>82</v>
      </c>
      <c r="AB3" s="80" t="s">
        <v>43</v>
      </c>
    </row>
    <row r="4" spans="2:28" ht="18" customHeight="1">
      <c r="B4" s="127">
        <v>1</v>
      </c>
      <c r="C4" s="128">
        <f>SKUPINY!B7</f>
        <v>101</v>
      </c>
      <c r="D4" s="129" t="str">
        <f>SKUPINY!C7</f>
        <v>Machara M.</v>
      </c>
      <c r="E4" s="130" t="str">
        <f>SKUPINY!D7</f>
        <v>Šk Altius</v>
      </c>
      <c r="F4" s="131"/>
      <c r="G4" s="131"/>
      <c r="H4" s="131"/>
      <c r="I4" s="81">
        <v>1</v>
      </c>
      <c r="J4" s="82" t="s">
        <v>44</v>
      </c>
      <c r="K4" s="83">
        <v>7</v>
      </c>
      <c r="L4" s="81">
        <v>0</v>
      </c>
      <c r="M4" s="82" t="s">
        <v>44</v>
      </c>
      <c r="N4" s="83">
        <v>8</v>
      </c>
      <c r="O4" s="81">
        <v>19</v>
      </c>
      <c r="P4" s="82" t="s">
        <v>44</v>
      </c>
      <c r="Q4" s="83">
        <v>0</v>
      </c>
      <c r="R4" s="132">
        <v>1</v>
      </c>
      <c r="S4" s="133">
        <v>20</v>
      </c>
      <c r="T4" s="134" t="s">
        <v>44</v>
      </c>
      <c r="U4" s="135">
        <v>15</v>
      </c>
      <c r="V4" s="136">
        <f>R4/$D$15</f>
        <v>0.3333333333333333</v>
      </c>
      <c r="W4" s="136">
        <f>(S4-U4)/$D$15</f>
        <v>1.6666666666666667</v>
      </c>
      <c r="X4" s="136">
        <f>S4/$D$15</f>
        <v>6.666666666666667</v>
      </c>
      <c r="Y4" s="137">
        <f>V4*1000000+W4*1000+X4</f>
        <v>335006.6666666667</v>
      </c>
      <c r="Z4" s="123">
        <v>0.33</v>
      </c>
      <c r="AA4" s="123">
        <v>1.66</v>
      </c>
      <c r="AB4" s="138">
        <v>3</v>
      </c>
    </row>
    <row r="5" spans="2:28" ht="12" customHeight="1">
      <c r="B5" s="127"/>
      <c r="C5" s="128"/>
      <c r="D5" s="129"/>
      <c r="E5" s="130"/>
      <c r="F5" s="131"/>
      <c r="G5" s="131"/>
      <c r="H5" s="131"/>
      <c r="I5" s="84">
        <f>IF(ISNUMBER(H7),H7,"")</f>
      </c>
      <c r="J5" s="85">
        <f>IF(ISNUMBER(F7),":","")</f>
      </c>
      <c r="K5" s="86">
        <f>IF(ISNUMBER(F7),F7,"")</f>
      </c>
      <c r="L5" s="84">
        <f>IF(ISNUMBER(H9),H9,"")</f>
      </c>
      <c r="M5" s="85">
        <f>IF(ISNUMBER(F9),":","")</f>
      </c>
      <c r="N5" s="86">
        <f>IF(ISNUMBER(F9),F9,"")</f>
      </c>
      <c r="O5" s="84">
        <f>IF(ISNUMBER(H11),H11,"")</f>
      </c>
      <c r="P5" s="85">
        <f>IF(ISNUMBER(F11),":","")</f>
      </c>
      <c r="Q5" s="86">
        <f>IF(ISNUMBER(F11),F11,"")</f>
      </c>
      <c r="R5" s="132"/>
      <c r="S5" s="133"/>
      <c r="T5" s="134"/>
      <c r="U5" s="135"/>
      <c r="V5" s="136"/>
      <c r="W5" s="136"/>
      <c r="X5" s="136"/>
      <c r="Y5" s="137"/>
      <c r="Z5" s="124"/>
      <c r="AA5" s="124"/>
      <c r="AB5" s="138"/>
    </row>
    <row r="6" spans="2:28" ht="18" customHeight="1">
      <c r="B6" s="127">
        <v>2</v>
      </c>
      <c r="C6" s="128">
        <f>SKUPINY!B8</f>
        <v>103</v>
      </c>
      <c r="D6" s="129" t="str">
        <f>SKUPINY!C8</f>
        <v>Nagy J.</v>
      </c>
      <c r="E6" s="130" t="str">
        <f>SKUPINY!D8</f>
        <v>Šk Altius</v>
      </c>
      <c r="F6" s="87">
        <v>7</v>
      </c>
      <c r="G6" s="82" t="s">
        <v>44</v>
      </c>
      <c r="H6" s="88">
        <v>1</v>
      </c>
      <c r="I6" s="139"/>
      <c r="J6" s="139"/>
      <c r="K6" s="139"/>
      <c r="L6" s="81">
        <v>5</v>
      </c>
      <c r="M6" s="82" t="s">
        <v>44</v>
      </c>
      <c r="N6" s="83">
        <v>0</v>
      </c>
      <c r="O6" s="81">
        <v>20</v>
      </c>
      <c r="P6" s="82" t="s">
        <v>44</v>
      </c>
      <c r="Q6" s="83">
        <v>0</v>
      </c>
      <c r="R6" s="132">
        <v>3</v>
      </c>
      <c r="S6" s="133">
        <v>32</v>
      </c>
      <c r="T6" s="134" t="s">
        <v>44</v>
      </c>
      <c r="U6" s="135">
        <v>1</v>
      </c>
      <c r="V6" s="136">
        <f>R6/$D$15</f>
        <v>1</v>
      </c>
      <c r="W6" s="136">
        <f>(S6-U6)/$D$15</f>
        <v>10.333333333333334</v>
      </c>
      <c r="X6" s="136">
        <f>S6/$D$15</f>
        <v>10.666666666666666</v>
      </c>
      <c r="Y6" s="137">
        <f>V6*1000000+W6*1000+X6</f>
        <v>1010344</v>
      </c>
      <c r="Z6" s="123">
        <v>1</v>
      </c>
      <c r="AA6" s="123">
        <v>10.33</v>
      </c>
      <c r="AB6" s="138">
        <v>1</v>
      </c>
    </row>
    <row r="7" spans="2:28" ht="12" customHeight="1">
      <c r="B7" s="127"/>
      <c r="C7" s="128"/>
      <c r="D7" s="129"/>
      <c r="E7" s="130"/>
      <c r="F7" s="89"/>
      <c r="G7" s="85">
        <f>IF(ISNUMBER(F7),":","")</f>
      </c>
      <c r="H7" s="90"/>
      <c r="I7" s="139"/>
      <c r="J7" s="139"/>
      <c r="K7" s="139"/>
      <c r="L7" s="84">
        <f>IF(ISNUMBER(K9),K9,"")</f>
      </c>
      <c r="M7" s="85">
        <f>IF(ISNUMBER(I9),":","")</f>
      </c>
      <c r="N7" s="86">
        <f>IF(ISNUMBER(I9),I9,"")</f>
      </c>
      <c r="O7" s="84">
        <f>IF(ISNUMBER(K11),K11,"")</f>
      </c>
      <c r="P7" s="85">
        <f>IF(ISNUMBER(I11),":","")</f>
      </c>
      <c r="Q7" s="86">
        <f>IF(ISNUMBER(I11),I11,"")</f>
      </c>
      <c r="R7" s="132"/>
      <c r="S7" s="133"/>
      <c r="T7" s="134"/>
      <c r="U7" s="135"/>
      <c r="V7" s="136"/>
      <c r="W7" s="136"/>
      <c r="X7" s="136"/>
      <c r="Y7" s="137"/>
      <c r="Z7" s="124"/>
      <c r="AA7" s="124"/>
      <c r="AB7" s="138"/>
    </row>
    <row r="8" spans="2:28" ht="18" customHeight="1">
      <c r="B8" s="127">
        <v>3</v>
      </c>
      <c r="C8" s="128">
        <f>SKUPINY!B9</f>
        <v>105</v>
      </c>
      <c r="D8" s="129" t="str">
        <f>SKUPINY!C9</f>
        <v>Benčat M.</v>
      </c>
      <c r="E8" s="130" t="str">
        <f>SKUPINY!D9</f>
        <v>OMD</v>
      </c>
      <c r="F8" s="87">
        <v>8</v>
      </c>
      <c r="G8" s="82" t="s">
        <v>44</v>
      </c>
      <c r="H8" s="88">
        <v>0</v>
      </c>
      <c r="I8" s="87">
        <v>0</v>
      </c>
      <c r="J8" s="82" t="s">
        <v>44</v>
      </c>
      <c r="K8" s="88">
        <v>5</v>
      </c>
      <c r="L8" s="139"/>
      <c r="M8" s="139"/>
      <c r="N8" s="139"/>
      <c r="O8" s="81">
        <v>18</v>
      </c>
      <c r="P8" s="82" t="s">
        <v>44</v>
      </c>
      <c r="Q8" s="83">
        <v>0</v>
      </c>
      <c r="R8" s="132">
        <v>2</v>
      </c>
      <c r="S8" s="133">
        <v>26</v>
      </c>
      <c r="T8" s="134" t="s">
        <v>44</v>
      </c>
      <c r="U8" s="135">
        <v>5</v>
      </c>
      <c r="V8" s="136">
        <f>R8/$D$15</f>
        <v>0.6666666666666666</v>
      </c>
      <c r="W8" s="136">
        <f>(S8-U8)/$D$15</f>
        <v>7</v>
      </c>
      <c r="X8" s="136">
        <f>S8/$D$15</f>
        <v>8.666666666666666</v>
      </c>
      <c r="Y8" s="137">
        <f>V8*1000000+W8*1000+X8</f>
        <v>673675.3333333333</v>
      </c>
      <c r="Z8" s="123">
        <v>0.66</v>
      </c>
      <c r="AA8" s="123">
        <v>7</v>
      </c>
      <c r="AB8" s="138">
        <v>2</v>
      </c>
    </row>
    <row r="9" spans="2:28" ht="12" customHeight="1">
      <c r="B9" s="127"/>
      <c r="C9" s="128"/>
      <c r="D9" s="129"/>
      <c r="E9" s="130"/>
      <c r="F9" s="89"/>
      <c r="G9" s="85">
        <f>IF(ISNUMBER(F9),":","")</f>
      </c>
      <c r="H9" s="90"/>
      <c r="I9" s="91"/>
      <c r="J9" s="85">
        <f>IF(ISNUMBER(I9),":","")</f>
      </c>
      <c r="K9" s="90"/>
      <c r="L9" s="139"/>
      <c r="M9" s="139"/>
      <c r="N9" s="139"/>
      <c r="O9" s="84">
        <f>IF(ISNUMBER(N11),N11,"")</f>
      </c>
      <c r="P9" s="85">
        <f>IF(ISNUMBER(L11),":","")</f>
      </c>
      <c r="Q9" s="86">
        <f>IF(ISNUMBER(L11),L11,"")</f>
      </c>
      <c r="R9" s="132"/>
      <c r="S9" s="133"/>
      <c r="T9" s="134"/>
      <c r="U9" s="135"/>
      <c r="V9" s="136"/>
      <c r="W9" s="136"/>
      <c r="X9" s="136"/>
      <c r="Y9" s="137"/>
      <c r="Z9" s="124"/>
      <c r="AA9" s="124"/>
      <c r="AB9" s="138"/>
    </row>
    <row r="10" spans="2:28" ht="18" customHeight="1">
      <c r="B10" s="127">
        <v>4</v>
      </c>
      <c r="C10" s="128">
        <f>SKUPINY!B10</f>
        <v>107</v>
      </c>
      <c r="D10" s="129" t="str">
        <f>SKUPINY!C10</f>
        <v>Pilarčíková Z.</v>
      </c>
      <c r="E10" s="130" t="str">
        <f>SKUPINY!D10</f>
        <v>OMD</v>
      </c>
      <c r="F10" s="87">
        <v>0</v>
      </c>
      <c r="G10" s="82" t="s">
        <v>44</v>
      </c>
      <c r="H10" s="88">
        <v>19</v>
      </c>
      <c r="I10" s="87">
        <v>0</v>
      </c>
      <c r="J10" s="82" t="s">
        <v>44</v>
      </c>
      <c r="K10" s="88">
        <v>20</v>
      </c>
      <c r="L10" s="87">
        <v>0</v>
      </c>
      <c r="M10" s="82" t="s">
        <v>44</v>
      </c>
      <c r="N10" s="88">
        <v>18</v>
      </c>
      <c r="O10" s="139"/>
      <c r="P10" s="139"/>
      <c r="Q10" s="139"/>
      <c r="R10" s="132">
        <v>0</v>
      </c>
      <c r="S10" s="133">
        <v>0</v>
      </c>
      <c r="T10" s="134" t="s">
        <v>44</v>
      </c>
      <c r="U10" s="135">
        <v>57</v>
      </c>
      <c r="V10" s="136">
        <f>R10/$D$15</f>
        <v>0</v>
      </c>
      <c r="W10" s="136">
        <f>(S10-U10)/$D$15</f>
        <v>-19</v>
      </c>
      <c r="X10" s="136">
        <f>S10/$D$15</f>
        <v>0</v>
      </c>
      <c r="Y10" s="137">
        <f>IF(ISNA(D10),-10^9,V10*1000000+W10*1000+X10)</f>
        <v>-19000</v>
      </c>
      <c r="Z10" s="123">
        <v>0</v>
      </c>
      <c r="AA10" s="123">
        <v>-19</v>
      </c>
      <c r="AB10" s="138">
        <v>4</v>
      </c>
    </row>
    <row r="11" spans="2:28" ht="12" customHeight="1">
      <c r="B11" s="127"/>
      <c r="C11" s="128"/>
      <c r="D11" s="129"/>
      <c r="E11" s="130"/>
      <c r="F11" s="89"/>
      <c r="G11" s="85">
        <f>IF(ISNUMBER(F11),":","")</f>
      </c>
      <c r="H11" s="90"/>
      <c r="I11" s="91"/>
      <c r="J11" s="85">
        <f>IF(ISNUMBER(I11),":","")</f>
      </c>
      <c r="K11" s="90"/>
      <c r="L11" s="91"/>
      <c r="M11" s="85">
        <f>IF(ISNUMBER(L11),":","")</f>
      </c>
      <c r="N11" s="90"/>
      <c r="O11" s="139"/>
      <c r="P11" s="139"/>
      <c r="Q11" s="139"/>
      <c r="R11" s="132"/>
      <c r="S11" s="133"/>
      <c r="T11" s="134"/>
      <c r="U11" s="135"/>
      <c r="V11" s="136"/>
      <c r="W11" s="136"/>
      <c r="X11" s="136"/>
      <c r="Y11" s="137"/>
      <c r="Z11" s="124"/>
      <c r="AA11" s="124"/>
      <c r="AB11" s="138"/>
    </row>
    <row r="12" spans="2:27" ht="1.5" customHeight="1">
      <c r="B12" s="50"/>
      <c r="C12" s="50"/>
      <c r="D12" s="50"/>
      <c r="E12" s="50"/>
      <c r="F12" s="53"/>
      <c r="G12" s="50"/>
      <c r="H12" s="54"/>
      <c r="I12" s="55"/>
      <c r="J12" s="50"/>
      <c r="K12" s="55"/>
      <c r="L12" s="55"/>
      <c r="M12" s="50"/>
      <c r="N12" s="55"/>
      <c r="O12" s="55"/>
      <c r="P12" s="50"/>
      <c r="Q12" s="55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2:27" ht="12.75" customHeight="1">
      <c r="B13" s="50"/>
      <c r="C13" s="56"/>
      <c r="D13" s="57" t="str">
        <f>IF(COUNT(F6,F8,F10,#REF!,I8,I10,#REF!,L10,#REF!,#REF!)=(D14*(D14-1))/2,"HOTOVO","Pokračuje")</f>
        <v>HOTOVO</v>
      </c>
      <c r="E13" s="50"/>
      <c r="F13" s="53"/>
      <c r="G13" s="50"/>
      <c r="H13" s="54"/>
      <c r="I13" s="55"/>
      <c r="J13" s="50"/>
      <c r="K13" s="55"/>
      <c r="L13" s="55"/>
      <c r="M13" s="50"/>
      <c r="N13" s="55"/>
      <c r="O13" s="55"/>
      <c r="P13" s="50"/>
      <c r="Q13" s="55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2:27" ht="2.25" customHeight="1">
      <c r="B14" s="50"/>
      <c r="C14" s="56"/>
      <c r="D14" s="56">
        <f>COUNT(C4:C11)</f>
        <v>4</v>
      </c>
      <c r="E14" s="50"/>
      <c r="F14" s="51"/>
      <c r="G14" s="50"/>
      <c r="H14" s="52"/>
      <c r="I14" s="50"/>
      <c r="J14" s="50"/>
      <c r="K14" s="50"/>
      <c r="L14" s="50"/>
      <c r="M14" s="50"/>
      <c r="N14" s="50"/>
      <c r="O14" s="50"/>
      <c r="P14" s="50"/>
      <c r="Q14" s="55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ht="12.75" customHeight="1" hidden="1">
      <c r="D15" s="45">
        <f>D14-1</f>
        <v>3</v>
      </c>
    </row>
    <row r="17" spans="4:27" ht="15" customHeight="1">
      <c r="D17" s="39" t="s">
        <v>45</v>
      </c>
      <c r="E17" s="141">
        <f>IF(ISTEXT(ÚDAJE!C10),ÚDAJE!C10,"")</f>
      </c>
      <c r="F17" s="141"/>
      <c r="G17" s="141"/>
      <c r="H17" s="141"/>
      <c r="I17" s="141"/>
      <c r="J17" s="141"/>
      <c r="K17" s="141"/>
      <c r="L17" s="58" t="s">
        <v>46</v>
      </c>
      <c r="M17" s="36"/>
      <c r="N17" s="36"/>
      <c r="P17" s="142" t="str">
        <f>IF(ISTEXT(ÚDAJE!C9),ÚDAJE!C9,"")</f>
        <v>Strehársky Martin</v>
      </c>
      <c r="Q17" s="142"/>
      <c r="R17" s="142"/>
      <c r="S17" s="59" t="s">
        <v>47</v>
      </c>
      <c r="Z17" s="143">
        <f>IF(ISNUMBER(ÚDAJE!C11),ÚDAJE!C11,"")</f>
        <v>42127</v>
      </c>
      <c r="AA17" s="143"/>
    </row>
    <row r="18" spans="4:14" ht="12.75" customHeight="1">
      <c r="D18" s="58"/>
      <c r="E18" s="58"/>
      <c r="F18" s="58"/>
      <c r="G18" s="58"/>
      <c r="H18" s="58"/>
      <c r="I18" s="58"/>
      <c r="J18" s="58"/>
      <c r="K18" s="39"/>
      <c r="L18" s="39"/>
      <c r="M18" s="36"/>
      <c r="N18" s="36"/>
    </row>
    <row r="19" spans="4:26" ht="12.75" customHeight="1">
      <c r="D19" s="146" t="s">
        <v>48</v>
      </c>
      <c r="E19" s="147"/>
      <c r="F19" s="147"/>
      <c r="G19" s="147"/>
      <c r="H19" s="147"/>
      <c r="I19" s="147"/>
      <c r="J19" s="147"/>
      <c r="K19" s="147"/>
      <c r="L19" s="147"/>
      <c r="M19" s="148"/>
      <c r="N19" s="60"/>
      <c r="O19" s="144" t="s">
        <v>2</v>
      </c>
      <c r="P19" s="144"/>
      <c r="Q19" s="144"/>
      <c r="R19" s="144"/>
      <c r="S19" s="145">
        <f>IF(ISNUMBER(ÚDAJE!D8),ÚDAJE!D8,"")</f>
        <v>1</v>
      </c>
      <c r="T19" s="145"/>
      <c r="U19" s="145"/>
      <c r="V19" s="145"/>
      <c r="W19" s="145"/>
      <c r="X19" s="145"/>
      <c r="Y19" s="145"/>
      <c r="Z19" s="145"/>
    </row>
    <row r="20" spans="4:26" ht="12.75" customHeight="1">
      <c r="D20" s="149"/>
      <c r="E20" s="150"/>
      <c r="F20" s="150"/>
      <c r="G20" s="150"/>
      <c r="H20" s="150"/>
      <c r="I20" s="150"/>
      <c r="J20" s="150"/>
      <c r="K20" s="150"/>
      <c r="L20" s="150"/>
      <c r="M20" s="151"/>
      <c r="N20" s="60"/>
      <c r="O20" s="144"/>
      <c r="P20" s="144"/>
      <c r="Q20" s="144"/>
      <c r="R20" s="144"/>
      <c r="S20" s="145"/>
      <c r="T20" s="145"/>
      <c r="U20" s="145"/>
      <c r="V20" s="145"/>
      <c r="W20" s="145"/>
      <c r="X20" s="145"/>
      <c r="Y20" s="145"/>
      <c r="Z20" s="145"/>
    </row>
    <row r="21" spans="4:26" ht="12.75" customHeight="1">
      <c r="D21" s="149"/>
      <c r="E21" s="150"/>
      <c r="F21" s="150"/>
      <c r="G21" s="150"/>
      <c r="H21" s="150"/>
      <c r="I21" s="150"/>
      <c r="J21" s="150"/>
      <c r="K21" s="150"/>
      <c r="L21" s="150"/>
      <c r="M21" s="151"/>
      <c r="N21" s="60"/>
      <c r="O21" s="144"/>
      <c r="P21" s="144"/>
      <c r="Q21" s="144"/>
      <c r="R21" s="144"/>
      <c r="S21" s="145"/>
      <c r="T21" s="145"/>
      <c r="U21" s="145"/>
      <c r="V21" s="145"/>
      <c r="W21" s="145"/>
      <c r="X21" s="145"/>
      <c r="Y21" s="145"/>
      <c r="Z21" s="145"/>
    </row>
    <row r="22" spans="4:26" ht="12.75" customHeight="1">
      <c r="D22" s="149"/>
      <c r="E22" s="150"/>
      <c r="F22" s="150"/>
      <c r="G22" s="150"/>
      <c r="H22" s="150"/>
      <c r="I22" s="150"/>
      <c r="J22" s="150"/>
      <c r="K22" s="150"/>
      <c r="L22" s="150"/>
      <c r="M22" s="151"/>
      <c r="N22" s="60"/>
      <c r="O22" s="144"/>
      <c r="P22" s="144"/>
      <c r="Q22" s="144"/>
      <c r="R22" s="144"/>
      <c r="S22" s="145"/>
      <c r="T22" s="145"/>
      <c r="U22" s="145"/>
      <c r="V22" s="145"/>
      <c r="W22" s="145"/>
      <c r="X22" s="145"/>
      <c r="Y22" s="145"/>
      <c r="Z22" s="145"/>
    </row>
    <row r="23" spans="4:26" ht="12.75" customHeight="1">
      <c r="D23" s="149"/>
      <c r="E23" s="150"/>
      <c r="F23" s="150"/>
      <c r="G23" s="150"/>
      <c r="H23" s="150"/>
      <c r="I23" s="150"/>
      <c r="J23" s="150"/>
      <c r="K23" s="150"/>
      <c r="L23" s="150"/>
      <c r="M23" s="151"/>
      <c r="N23" s="60"/>
      <c r="O23" s="144"/>
      <c r="P23" s="144"/>
      <c r="Q23" s="144"/>
      <c r="R23" s="144"/>
      <c r="S23" s="145"/>
      <c r="T23" s="145"/>
      <c r="U23" s="145"/>
      <c r="V23" s="145"/>
      <c r="W23" s="145"/>
      <c r="X23" s="145"/>
      <c r="Y23" s="145"/>
      <c r="Z23" s="145"/>
    </row>
    <row r="24" spans="4:26" ht="12.75" customHeight="1">
      <c r="D24" s="149"/>
      <c r="E24" s="150"/>
      <c r="F24" s="150"/>
      <c r="G24" s="150"/>
      <c r="H24" s="150"/>
      <c r="I24" s="150"/>
      <c r="J24" s="150"/>
      <c r="K24" s="150"/>
      <c r="L24" s="150"/>
      <c r="M24" s="151"/>
      <c r="N24" s="60"/>
      <c r="O24" s="144"/>
      <c r="P24" s="144"/>
      <c r="Q24" s="144"/>
      <c r="R24" s="144"/>
      <c r="S24" s="145"/>
      <c r="T24" s="145"/>
      <c r="U24" s="145"/>
      <c r="V24" s="145"/>
      <c r="W24" s="145"/>
      <c r="X24" s="145"/>
      <c r="Y24" s="145"/>
      <c r="Z24" s="145"/>
    </row>
    <row r="25" spans="4:26" ht="12.75" customHeight="1">
      <c r="D25" s="149"/>
      <c r="E25" s="150"/>
      <c r="F25" s="150"/>
      <c r="G25" s="150"/>
      <c r="H25" s="150"/>
      <c r="I25" s="150"/>
      <c r="J25" s="150"/>
      <c r="K25" s="150"/>
      <c r="L25" s="150"/>
      <c r="M25" s="151"/>
      <c r="N25" s="60"/>
      <c r="O25" s="144"/>
      <c r="P25" s="144"/>
      <c r="Q25" s="144"/>
      <c r="R25" s="144"/>
      <c r="S25" s="145"/>
      <c r="T25" s="145"/>
      <c r="U25" s="145"/>
      <c r="V25" s="145"/>
      <c r="W25" s="145"/>
      <c r="X25" s="145"/>
      <c r="Y25" s="145"/>
      <c r="Z25" s="145"/>
    </row>
    <row r="26" spans="4:26" ht="12.75" customHeight="1">
      <c r="D26" s="149"/>
      <c r="E26" s="150"/>
      <c r="F26" s="150"/>
      <c r="G26" s="150"/>
      <c r="H26" s="150"/>
      <c r="I26" s="150"/>
      <c r="J26" s="150"/>
      <c r="K26" s="150"/>
      <c r="L26" s="150"/>
      <c r="M26" s="151"/>
      <c r="N26" s="60"/>
      <c r="O26" s="144"/>
      <c r="P26" s="144"/>
      <c r="Q26" s="144"/>
      <c r="R26" s="144"/>
      <c r="S26" s="145"/>
      <c r="T26" s="145"/>
      <c r="U26" s="145"/>
      <c r="V26" s="145"/>
      <c r="W26" s="145"/>
      <c r="X26" s="145"/>
      <c r="Y26" s="145"/>
      <c r="Z26" s="145"/>
    </row>
    <row r="27" spans="4:26" ht="12.75" customHeight="1">
      <c r="D27" s="152"/>
      <c r="E27" s="153"/>
      <c r="F27" s="153"/>
      <c r="G27" s="153"/>
      <c r="H27" s="153"/>
      <c r="I27" s="153"/>
      <c r="J27" s="153"/>
      <c r="K27" s="153"/>
      <c r="L27" s="153"/>
      <c r="M27" s="154"/>
      <c r="N27" s="61"/>
      <c r="O27" s="140" t="s">
        <v>49</v>
      </c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</sheetData>
  <sheetProtection selectLockedCells="1" selectUnlockedCells="1"/>
  <mergeCells count="77">
    <mergeCell ref="O27:Z27"/>
    <mergeCell ref="E17:K17"/>
    <mergeCell ref="P17:R17"/>
    <mergeCell ref="Z17:AA17"/>
    <mergeCell ref="O19:R26"/>
    <mergeCell ref="S19:Z26"/>
    <mergeCell ref="D19:M27"/>
    <mergeCell ref="V10:V11"/>
    <mergeCell ref="W10:W11"/>
    <mergeCell ref="X10:X11"/>
    <mergeCell ref="Y10:Y11"/>
    <mergeCell ref="AA10:AA11"/>
    <mergeCell ref="AB10:AB11"/>
    <mergeCell ref="AB8:AB9"/>
    <mergeCell ref="B10:B11"/>
    <mergeCell ref="C10:C11"/>
    <mergeCell ref="D10:D11"/>
    <mergeCell ref="E10:E11"/>
    <mergeCell ref="O10:Q11"/>
    <mergeCell ref="R10:R11"/>
    <mergeCell ref="S10:S11"/>
    <mergeCell ref="T10:T11"/>
    <mergeCell ref="U10:U11"/>
    <mergeCell ref="U8:U9"/>
    <mergeCell ref="V8:V9"/>
    <mergeCell ref="W8:W9"/>
    <mergeCell ref="X8:X9"/>
    <mergeCell ref="Y8:Y9"/>
    <mergeCell ref="AA8:AA9"/>
    <mergeCell ref="AA6:AA7"/>
    <mergeCell ref="AB6:AB7"/>
    <mergeCell ref="B8:B9"/>
    <mergeCell ref="C8:C9"/>
    <mergeCell ref="D8:D9"/>
    <mergeCell ref="E8:E9"/>
    <mergeCell ref="L8:N9"/>
    <mergeCell ref="R8:R9"/>
    <mergeCell ref="S8:S9"/>
    <mergeCell ref="T8:T9"/>
    <mergeCell ref="T6:T7"/>
    <mergeCell ref="U6:U7"/>
    <mergeCell ref="V6:V7"/>
    <mergeCell ref="W6:W7"/>
    <mergeCell ref="X6:X7"/>
    <mergeCell ref="Y6:Y7"/>
    <mergeCell ref="Y4:Y5"/>
    <mergeCell ref="AA4:AA5"/>
    <mergeCell ref="AB4:AB5"/>
    <mergeCell ref="B6:B7"/>
    <mergeCell ref="C6:C7"/>
    <mergeCell ref="D6:D7"/>
    <mergeCell ref="E6:E7"/>
    <mergeCell ref="I6:K7"/>
    <mergeCell ref="R6:R7"/>
    <mergeCell ref="S6:S7"/>
    <mergeCell ref="S4:S5"/>
    <mergeCell ref="T4:T5"/>
    <mergeCell ref="U4:U5"/>
    <mergeCell ref="V4:V5"/>
    <mergeCell ref="W4:W5"/>
    <mergeCell ref="X4:X5"/>
    <mergeCell ref="B4:B5"/>
    <mergeCell ref="C4:C5"/>
    <mergeCell ref="D4:D5"/>
    <mergeCell ref="E4:E5"/>
    <mergeCell ref="F4:H5"/>
    <mergeCell ref="R4:R5"/>
    <mergeCell ref="Z4:Z5"/>
    <mergeCell ref="Z6:Z7"/>
    <mergeCell ref="Z8:Z9"/>
    <mergeCell ref="Z10:Z11"/>
    <mergeCell ref="B1:C1"/>
    <mergeCell ref="F3:H3"/>
    <mergeCell ref="I3:K3"/>
    <mergeCell ref="L3:N3"/>
    <mergeCell ref="O3:Q3"/>
    <mergeCell ref="S3:U3"/>
  </mergeCells>
  <conditionalFormatting sqref="D13">
    <cfRule type="cellIs" priority="1" dxfId="12" operator="equal" stopIfTrue="1">
      <formula>"Pokračuje"</formula>
    </cfRule>
    <cfRule type="cellIs" priority="2" dxfId="13" operator="equal" stopIfTrue="1">
      <formula>"HOTOVO"</formula>
    </cfRule>
  </conditionalFormatting>
  <printOptions horizontalCentered="1" verticalCentered="1"/>
  <pageMargins left="0.39375" right="0.39375" top="1.2368055555555555" bottom="0.9840277777777777" header="0.5118055555555555" footer="0.5118055555555555"/>
  <pageSetup horizontalDpi="300" verticalDpi="300" orientation="landscape" paperSize="9" scale="105" r:id="rId1"/>
  <headerFooter alignWithMargins="0">
    <oddHeader>&amp;R&amp;"Arial CE,Tučné"&amp;14BC 4</oddHeader>
    <oddFooter>&amp;R&amp;D;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tabColor indexed="10"/>
  </sheetPr>
  <dimension ref="B1:AB26"/>
  <sheetViews>
    <sheetView zoomScalePageLayoutView="0" workbookViewId="0" topLeftCell="A1">
      <selection activeCell="AB10" sqref="AB10:AB1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6.875" style="0" customWidth="1"/>
    <col min="6" max="6" width="3.75390625" style="48" customWidth="1"/>
    <col min="7" max="7" width="1.75390625" style="0" customWidth="1"/>
    <col min="8" max="8" width="3.75390625" style="4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7" width="3.75390625" style="0" customWidth="1"/>
    <col min="18" max="18" width="10.75390625" style="0" customWidth="1"/>
    <col min="19" max="19" width="3.75390625" style="0" customWidth="1"/>
    <col min="20" max="20" width="1.75390625" style="0" customWidth="1"/>
    <col min="21" max="21" width="3.625" style="0" customWidth="1"/>
    <col min="22" max="25" width="0" style="0" hidden="1" customWidth="1"/>
    <col min="26" max="26" width="12.125" style="0" customWidth="1"/>
    <col min="27" max="27" width="13.00390625" style="0" customWidth="1"/>
    <col min="30" max="30" width="2.125" style="0" customWidth="1"/>
    <col min="31" max="31" width="4.375" style="0" customWidth="1"/>
    <col min="32" max="32" width="18.75390625" style="0" customWidth="1"/>
    <col min="33" max="33" width="5.75390625" style="0" customWidth="1"/>
    <col min="34" max="34" width="5.625" style="0" customWidth="1"/>
    <col min="35" max="35" width="5.00390625" style="0" customWidth="1"/>
    <col min="36" max="36" width="5.625" style="0" customWidth="1"/>
    <col min="37" max="37" width="10.00390625" style="0" customWidth="1"/>
  </cols>
  <sheetData>
    <row r="1" spans="2:27" ht="20.25">
      <c r="B1" s="125"/>
      <c r="C1" s="125"/>
      <c r="D1" s="73" t="s">
        <v>50</v>
      </c>
      <c r="E1" s="74"/>
      <c r="F1" s="75"/>
      <c r="G1" s="74"/>
      <c r="H1" s="76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2:27" ht="12.75">
      <c r="B2" s="74"/>
      <c r="C2" s="74"/>
      <c r="D2" s="74"/>
      <c r="E2" s="74"/>
      <c r="F2" s="75"/>
      <c r="G2" s="74"/>
      <c r="H2" s="76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2:28" ht="15" customHeight="1">
      <c r="B3" s="77"/>
      <c r="C3" s="78" t="s">
        <v>9</v>
      </c>
      <c r="D3" s="78" t="s">
        <v>12</v>
      </c>
      <c r="E3" s="78" t="s">
        <v>13</v>
      </c>
      <c r="F3" s="126">
        <v>1</v>
      </c>
      <c r="G3" s="126"/>
      <c r="H3" s="126"/>
      <c r="I3" s="126">
        <v>2</v>
      </c>
      <c r="J3" s="126"/>
      <c r="K3" s="126"/>
      <c r="L3" s="126">
        <v>3</v>
      </c>
      <c r="M3" s="126"/>
      <c r="N3" s="126"/>
      <c r="O3" s="126">
        <v>4</v>
      </c>
      <c r="P3" s="126"/>
      <c r="Q3" s="126"/>
      <c r="R3" s="79" t="s">
        <v>38</v>
      </c>
      <c r="S3" s="126" t="s">
        <v>39</v>
      </c>
      <c r="T3" s="126"/>
      <c r="U3" s="126"/>
      <c r="V3" s="78" t="s">
        <v>40</v>
      </c>
      <c r="W3" s="78" t="s">
        <v>41</v>
      </c>
      <c r="X3" s="78" t="s">
        <v>42</v>
      </c>
      <c r="Y3" s="78"/>
      <c r="Z3" s="80" t="s">
        <v>81</v>
      </c>
      <c r="AA3" s="80" t="s">
        <v>82</v>
      </c>
      <c r="AB3" s="80" t="s">
        <v>43</v>
      </c>
    </row>
    <row r="4" spans="2:28" ht="18" customHeight="1">
      <c r="B4" s="127">
        <v>1</v>
      </c>
      <c r="C4" s="128">
        <f>SKUPINY!B15</f>
        <v>102</v>
      </c>
      <c r="D4" s="129" t="str">
        <f>SKUPINY!C15</f>
        <v>Baláži L.</v>
      </c>
      <c r="E4" s="130" t="str">
        <f>SKUPINY!D15</f>
        <v>Šk Altius</v>
      </c>
      <c r="F4" s="131"/>
      <c r="G4" s="131"/>
      <c r="H4" s="131"/>
      <c r="I4" s="81">
        <v>8</v>
      </c>
      <c r="J4" s="82" t="s">
        <v>44</v>
      </c>
      <c r="K4" s="83">
        <v>0</v>
      </c>
      <c r="L4" s="81">
        <v>13</v>
      </c>
      <c r="M4" s="82" t="s">
        <v>44</v>
      </c>
      <c r="N4" s="83">
        <v>0</v>
      </c>
      <c r="O4" s="81">
        <v>10</v>
      </c>
      <c r="P4" s="82" t="s">
        <v>44</v>
      </c>
      <c r="Q4" s="83">
        <v>0</v>
      </c>
      <c r="R4" s="132">
        <v>3</v>
      </c>
      <c r="S4" s="133">
        <v>31</v>
      </c>
      <c r="T4" s="134" t="s">
        <v>44</v>
      </c>
      <c r="U4" s="135">
        <v>0</v>
      </c>
      <c r="V4" s="136">
        <f>R4/$D$15</f>
        <v>1</v>
      </c>
      <c r="W4" s="136">
        <f>(S4-U4)/$D$15</f>
        <v>10.333333333333334</v>
      </c>
      <c r="X4" s="136">
        <f>S4/$D$15</f>
        <v>10.333333333333334</v>
      </c>
      <c r="Y4" s="137">
        <f>V4*1000000+W4*1000+X4</f>
        <v>1010343.6666666667</v>
      </c>
      <c r="Z4" s="123">
        <v>1</v>
      </c>
      <c r="AA4" s="123">
        <v>10.33</v>
      </c>
      <c r="AB4" s="138">
        <v>1</v>
      </c>
    </row>
    <row r="5" spans="2:28" ht="12" customHeight="1">
      <c r="B5" s="127"/>
      <c r="C5" s="128"/>
      <c r="D5" s="129"/>
      <c r="E5" s="130"/>
      <c r="F5" s="131"/>
      <c r="G5" s="131"/>
      <c r="H5" s="131"/>
      <c r="I5" s="84">
        <f>IF(ISNUMBER(H7),H7,"")</f>
      </c>
      <c r="J5" s="85">
        <f>IF(ISNUMBER(F7),":","")</f>
      </c>
      <c r="K5" s="86">
        <f>IF(ISNUMBER(F7),F7,"")</f>
      </c>
      <c r="L5" s="84">
        <f>IF(ISNUMBER(H9),H9,"")</f>
      </c>
      <c r="M5" s="85">
        <f>IF(ISNUMBER(F9),":","")</f>
      </c>
      <c r="N5" s="86">
        <f>IF(ISNUMBER(F9),F9,"")</f>
      </c>
      <c r="O5" s="84">
        <f>IF(ISNUMBER(H11),H11,"")</f>
      </c>
      <c r="P5" s="85">
        <f>IF(ISNUMBER(F11),":","")</f>
      </c>
      <c r="Q5" s="86">
        <f>IF(ISNUMBER(F11),F11,"")</f>
      </c>
      <c r="R5" s="132"/>
      <c r="S5" s="133"/>
      <c r="T5" s="134"/>
      <c r="U5" s="135"/>
      <c r="V5" s="136"/>
      <c r="W5" s="136"/>
      <c r="X5" s="136"/>
      <c r="Y5" s="137"/>
      <c r="Z5" s="124"/>
      <c r="AA5" s="124"/>
      <c r="AB5" s="138"/>
    </row>
    <row r="6" spans="2:28" ht="18" customHeight="1">
      <c r="B6" s="127">
        <v>2</v>
      </c>
      <c r="C6" s="128">
        <f>SKUPINY!B16</f>
        <v>104</v>
      </c>
      <c r="D6" s="129" t="str">
        <f>SKUPINY!C16</f>
        <v>Griač J.</v>
      </c>
      <c r="E6" s="130" t="str">
        <f>SKUPINY!D16</f>
        <v>Šk Altius</v>
      </c>
      <c r="F6" s="87">
        <v>0</v>
      </c>
      <c r="G6" s="82" t="s">
        <v>44</v>
      </c>
      <c r="H6" s="88">
        <v>8</v>
      </c>
      <c r="I6" s="139"/>
      <c r="J6" s="139"/>
      <c r="K6" s="139"/>
      <c r="L6" s="81">
        <v>14</v>
      </c>
      <c r="M6" s="82" t="s">
        <v>44</v>
      </c>
      <c r="N6" s="83">
        <v>0</v>
      </c>
      <c r="O6" s="81">
        <v>9</v>
      </c>
      <c r="P6" s="82" t="s">
        <v>44</v>
      </c>
      <c r="Q6" s="83">
        <v>1</v>
      </c>
      <c r="R6" s="132">
        <v>2</v>
      </c>
      <c r="S6" s="133">
        <v>23</v>
      </c>
      <c r="T6" s="134" t="s">
        <v>44</v>
      </c>
      <c r="U6" s="135">
        <v>9</v>
      </c>
      <c r="V6" s="136">
        <f>R6/$D$15</f>
        <v>0.6666666666666666</v>
      </c>
      <c r="W6" s="136">
        <f>(S6-U6)/$D$15</f>
        <v>4.666666666666667</v>
      </c>
      <c r="X6" s="136">
        <f>S6/$D$15</f>
        <v>7.666666666666667</v>
      </c>
      <c r="Y6" s="137">
        <f>V6*1000000+W6*1000+X6</f>
        <v>671340.9999999999</v>
      </c>
      <c r="Z6" s="123">
        <v>0.66</v>
      </c>
      <c r="AA6" s="123">
        <v>4.66</v>
      </c>
      <c r="AB6" s="138">
        <v>2</v>
      </c>
    </row>
    <row r="7" spans="2:28" ht="12" customHeight="1">
      <c r="B7" s="127"/>
      <c r="C7" s="128"/>
      <c r="D7" s="129"/>
      <c r="E7" s="130"/>
      <c r="F7" s="89"/>
      <c r="G7" s="85">
        <f>IF(ISNUMBER(F7),":","")</f>
      </c>
      <c r="H7" s="90"/>
      <c r="I7" s="139"/>
      <c r="J7" s="139"/>
      <c r="K7" s="139"/>
      <c r="L7" s="111"/>
      <c r="M7" s="85">
        <f>IF(ISNUMBER(I9),":","")</f>
      </c>
      <c r="N7" s="86">
        <f>IF(ISNUMBER(I9),I9,"")</f>
      </c>
      <c r="O7" s="84">
        <f>IF(ISNUMBER(K11),K11,"")</f>
      </c>
      <c r="P7" s="85">
        <f>IF(ISNUMBER(I11),":","")</f>
      </c>
      <c r="Q7" s="86">
        <f>IF(ISNUMBER(I11),I11,"")</f>
      </c>
      <c r="R7" s="132"/>
      <c r="S7" s="133"/>
      <c r="T7" s="134"/>
      <c r="U7" s="135"/>
      <c r="V7" s="136"/>
      <c r="W7" s="136"/>
      <c r="X7" s="136"/>
      <c r="Y7" s="137"/>
      <c r="Z7" s="124"/>
      <c r="AA7" s="124"/>
      <c r="AB7" s="138"/>
    </row>
    <row r="8" spans="2:28" ht="18" customHeight="1">
      <c r="B8" s="127">
        <v>3</v>
      </c>
      <c r="C8" s="128">
        <f>SKUPINY!B17</f>
        <v>106</v>
      </c>
      <c r="D8" s="129" t="str">
        <f>SKUPINY!C17</f>
        <v>Osvald P.</v>
      </c>
      <c r="E8" s="130" t="str">
        <f>SKUPINY!D17</f>
        <v>OMD</v>
      </c>
      <c r="F8" s="87">
        <v>0</v>
      </c>
      <c r="G8" s="82" t="s">
        <v>44</v>
      </c>
      <c r="H8" s="88">
        <v>13</v>
      </c>
      <c r="I8" s="87">
        <v>0</v>
      </c>
      <c r="J8" s="82" t="s">
        <v>44</v>
      </c>
      <c r="K8" s="88">
        <v>14</v>
      </c>
      <c r="L8" s="139"/>
      <c r="M8" s="139"/>
      <c r="N8" s="139"/>
      <c r="O8" s="81">
        <v>4</v>
      </c>
      <c r="P8" s="82" t="s">
        <v>44</v>
      </c>
      <c r="Q8" s="83">
        <v>6</v>
      </c>
      <c r="R8" s="132">
        <v>0</v>
      </c>
      <c r="S8" s="133">
        <v>4</v>
      </c>
      <c r="T8" s="134" t="s">
        <v>44</v>
      </c>
      <c r="U8" s="135">
        <v>33</v>
      </c>
      <c r="V8" s="136">
        <f>R8/$D$15</f>
        <v>0</v>
      </c>
      <c r="W8" s="136">
        <f>(S8-U8)/$D$15</f>
        <v>-9.666666666666666</v>
      </c>
      <c r="X8" s="136">
        <f>S8/$D$15</f>
        <v>1.3333333333333333</v>
      </c>
      <c r="Y8" s="137">
        <f>V8*1000000+W8*1000+X8</f>
        <v>-9665.333333333332</v>
      </c>
      <c r="Z8" s="123">
        <v>0</v>
      </c>
      <c r="AA8" s="123">
        <v>-9.66</v>
      </c>
      <c r="AB8" s="138">
        <v>4</v>
      </c>
    </row>
    <row r="9" spans="2:28" ht="12" customHeight="1">
      <c r="B9" s="127"/>
      <c r="C9" s="128"/>
      <c r="D9" s="129"/>
      <c r="E9" s="130"/>
      <c r="F9" s="89"/>
      <c r="G9" s="85">
        <f>IF(ISNUMBER(F9),":","")</f>
      </c>
      <c r="H9" s="90"/>
      <c r="I9" s="91"/>
      <c r="J9" s="85">
        <f>IF(ISNUMBER(I9),":","")</f>
      </c>
      <c r="K9" s="112"/>
      <c r="L9" s="139"/>
      <c r="M9" s="139"/>
      <c r="N9" s="139"/>
      <c r="O9" s="84">
        <f>IF(ISNUMBER(N11),N11,"")</f>
      </c>
      <c r="P9" s="85">
        <f>IF(ISNUMBER(L11),":","")</f>
      </c>
      <c r="Q9" s="86">
        <f>IF(ISNUMBER(L11),L11,"")</f>
      </c>
      <c r="R9" s="132"/>
      <c r="S9" s="133"/>
      <c r="T9" s="134"/>
      <c r="U9" s="135"/>
      <c r="V9" s="136"/>
      <c r="W9" s="136"/>
      <c r="X9" s="136"/>
      <c r="Y9" s="137"/>
      <c r="Z9" s="124"/>
      <c r="AA9" s="124"/>
      <c r="AB9" s="138"/>
    </row>
    <row r="10" spans="2:28" ht="18" customHeight="1">
      <c r="B10" s="127">
        <v>4</v>
      </c>
      <c r="C10" s="128">
        <f>SKUPINY!B18</f>
        <v>108</v>
      </c>
      <c r="D10" s="129" t="str">
        <f>SKUPINY!C18</f>
        <v>Chudík A.</v>
      </c>
      <c r="E10" s="130" t="str">
        <f>SKUPINY!D18</f>
        <v>OMD</v>
      </c>
      <c r="F10" s="87">
        <v>0</v>
      </c>
      <c r="G10" s="82" t="s">
        <v>44</v>
      </c>
      <c r="H10" s="88">
        <v>10</v>
      </c>
      <c r="I10" s="87">
        <v>1</v>
      </c>
      <c r="J10" s="82" t="s">
        <v>44</v>
      </c>
      <c r="K10" s="88">
        <v>9</v>
      </c>
      <c r="L10" s="87">
        <v>6</v>
      </c>
      <c r="M10" s="82" t="s">
        <v>44</v>
      </c>
      <c r="N10" s="88">
        <v>4</v>
      </c>
      <c r="O10" s="139"/>
      <c r="P10" s="139"/>
      <c r="Q10" s="139"/>
      <c r="R10" s="132">
        <v>1</v>
      </c>
      <c r="S10" s="133">
        <v>7</v>
      </c>
      <c r="T10" s="134" t="s">
        <v>44</v>
      </c>
      <c r="U10" s="135">
        <v>23</v>
      </c>
      <c r="V10" s="136">
        <f>R10/$D$15</f>
        <v>0.3333333333333333</v>
      </c>
      <c r="W10" s="136">
        <f>(S10-U10)/$D$15</f>
        <v>-5.333333333333333</v>
      </c>
      <c r="X10" s="136">
        <f>S10/$D$15</f>
        <v>2.3333333333333335</v>
      </c>
      <c r="Y10" s="137">
        <f>IF(ISNA(D10),-10^9,V10*1000000+W10*1000+X10)</f>
        <v>328002.3333333333</v>
      </c>
      <c r="Z10" s="123">
        <v>0.33</v>
      </c>
      <c r="AA10" s="123">
        <v>5.33</v>
      </c>
      <c r="AB10" s="138">
        <v>3</v>
      </c>
    </row>
    <row r="11" spans="2:28" ht="12" customHeight="1">
      <c r="B11" s="127"/>
      <c r="C11" s="128"/>
      <c r="D11" s="129"/>
      <c r="E11" s="130"/>
      <c r="F11" s="89"/>
      <c r="G11" s="85">
        <f>IF(ISNUMBER(F11),":","")</f>
      </c>
      <c r="H11" s="90"/>
      <c r="I11" s="91"/>
      <c r="J11" s="85">
        <f>IF(ISNUMBER(I11),":","")</f>
      </c>
      <c r="K11" s="90"/>
      <c r="L11" s="91"/>
      <c r="M11" s="85">
        <f>IF(ISNUMBER(L11),":","")</f>
      </c>
      <c r="N11" s="90"/>
      <c r="O11" s="139"/>
      <c r="P11" s="139"/>
      <c r="Q11" s="139"/>
      <c r="R11" s="132"/>
      <c r="S11" s="133"/>
      <c r="T11" s="134"/>
      <c r="U11" s="135"/>
      <c r="V11" s="136"/>
      <c r="W11" s="136"/>
      <c r="X11" s="136"/>
      <c r="Y11" s="137"/>
      <c r="Z11" s="124"/>
      <c r="AA11" s="124"/>
      <c r="AB11" s="138"/>
    </row>
    <row r="12" spans="2:27" ht="1.5" customHeight="1">
      <c r="B12" s="50"/>
      <c r="C12" s="50"/>
      <c r="D12" s="50"/>
      <c r="E12" s="50"/>
      <c r="F12" s="53"/>
      <c r="G12" s="50"/>
      <c r="H12" s="54"/>
      <c r="I12" s="55"/>
      <c r="J12" s="50"/>
      <c r="K12" s="55"/>
      <c r="L12" s="55"/>
      <c r="M12" s="50"/>
      <c r="N12" s="55"/>
      <c r="O12" s="55"/>
      <c r="P12" s="50"/>
      <c r="Q12" s="55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2:27" ht="12.75">
      <c r="B13" s="50"/>
      <c r="C13" s="56"/>
      <c r="D13" s="57" t="str">
        <f>IF(COUNT(F6,F8,F10,#REF!,I8,I10,#REF!,L10,#REF!,#REF!)=(D14*(D14-1))/2,"HOTOVO","Pokračuje")</f>
        <v>HOTOVO</v>
      </c>
      <c r="E13" s="50"/>
      <c r="F13" s="53"/>
      <c r="G13" s="50"/>
      <c r="H13" s="54"/>
      <c r="I13" s="55"/>
      <c r="J13" s="50"/>
      <c r="K13" s="55"/>
      <c r="L13" s="55"/>
      <c r="M13" s="50"/>
      <c r="N13" s="55"/>
      <c r="O13" s="55"/>
      <c r="P13" s="50"/>
      <c r="Q13" s="55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2:27" ht="2.25" customHeight="1">
      <c r="B14" s="50"/>
      <c r="C14" s="56"/>
      <c r="D14" s="56">
        <f>COUNT(C4:C11)</f>
        <v>4</v>
      </c>
      <c r="E14" s="50"/>
      <c r="F14" s="51"/>
      <c r="G14" s="50"/>
      <c r="H14" s="52"/>
      <c r="I14" s="50"/>
      <c r="J14" s="50"/>
      <c r="K14" s="50"/>
      <c r="L14" s="50"/>
      <c r="M14" s="50"/>
      <c r="N14" s="50"/>
      <c r="O14" s="50"/>
      <c r="P14" s="50"/>
      <c r="Q14" s="55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ht="21" customHeight="1">
      <c r="D15" s="45">
        <f>D14-1</f>
        <v>3</v>
      </c>
    </row>
    <row r="16" spans="4:27" ht="15" customHeight="1">
      <c r="D16" s="39" t="s">
        <v>45</v>
      </c>
      <c r="E16" s="141">
        <f>IF(ISTEXT(ÚDAJE!C10),ÚDAJE!C10,"")</f>
      </c>
      <c r="F16" s="141"/>
      <c r="G16" s="141"/>
      <c r="H16" s="141"/>
      <c r="I16" s="141"/>
      <c r="J16" s="141"/>
      <c r="K16" s="141"/>
      <c r="L16" s="58" t="s">
        <v>46</v>
      </c>
      <c r="M16" s="36"/>
      <c r="N16" s="36"/>
      <c r="P16" s="142" t="str">
        <f>IF(ISTEXT(ÚDAJE!C9),ÚDAJE!C9,"")</f>
        <v>Strehársky Martin</v>
      </c>
      <c r="Q16" s="142"/>
      <c r="R16" s="142"/>
      <c r="S16" s="59" t="s">
        <v>47</v>
      </c>
      <c r="Z16" s="155">
        <f>IF(ISNUMBER(ÚDAJE!C11),ÚDAJE!C11,"")</f>
        <v>42127</v>
      </c>
      <c r="AA16" s="155"/>
    </row>
    <row r="18" spans="4:26" ht="12.75" customHeight="1">
      <c r="D18" s="146" t="s">
        <v>48</v>
      </c>
      <c r="E18" s="147"/>
      <c r="F18" s="147"/>
      <c r="G18" s="147"/>
      <c r="H18" s="147"/>
      <c r="I18" s="147"/>
      <c r="J18" s="147"/>
      <c r="K18" s="147"/>
      <c r="L18" s="147"/>
      <c r="M18" s="148"/>
      <c r="N18" s="60"/>
      <c r="O18" s="144" t="s">
        <v>2</v>
      </c>
      <c r="P18" s="144"/>
      <c r="Q18" s="144"/>
      <c r="R18" s="144"/>
      <c r="S18" s="145">
        <f>IF(ISNUMBER(ÚDAJE!D8),ÚDAJE!D8,"")</f>
        <v>1</v>
      </c>
      <c r="T18" s="145"/>
      <c r="U18" s="145"/>
      <c r="V18" s="145"/>
      <c r="W18" s="145"/>
      <c r="X18" s="145"/>
      <c r="Y18" s="145"/>
      <c r="Z18" s="145"/>
    </row>
    <row r="19" spans="4:26" ht="12.75" customHeight="1">
      <c r="D19" s="149"/>
      <c r="E19" s="150"/>
      <c r="F19" s="150"/>
      <c r="G19" s="150"/>
      <c r="H19" s="150"/>
      <c r="I19" s="150"/>
      <c r="J19" s="150"/>
      <c r="K19" s="150"/>
      <c r="L19" s="150"/>
      <c r="M19" s="151"/>
      <c r="N19" s="60"/>
      <c r="O19" s="144"/>
      <c r="P19" s="144"/>
      <c r="Q19" s="144"/>
      <c r="R19" s="144"/>
      <c r="S19" s="145"/>
      <c r="T19" s="145"/>
      <c r="U19" s="145"/>
      <c r="V19" s="145"/>
      <c r="W19" s="145"/>
      <c r="X19" s="145"/>
      <c r="Y19" s="145"/>
      <c r="Z19" s="145"/>
    </row>
    <row r="20" spans="4:26" ht="12.75" customHeight="1">
      <c r="D20" s="149"/>
      <c r="E20" s="150"/>
      <c r="F20" s="150"/>
      <c r="G20" s="150"/>
      <c r="H20" s="150"/>
      <c r="I20" s="150"/>
      <c r="J20" s="150"/>
      <c r="K20" s="150"/>
      <c r="L20" s="150"/>
      <c r="M20" s="151"/>
      <c r="N20" s="60"/>
      <c r="O20" s="144"/>
      <c r="P20" s="144"/>
      <c r="Q20" s="144"/>
      <c r="R20" s="144"/>
      <c r="S20" s="145"/>
      <c r="T20" s="145"/>
      <c r="U20" s="145"/>
      <c r="V20" s="145"/>
      <c r="W20" s="145"/>
      <c r="X20" s="145"/>
      <c r="Y20" s="145"/>
      <c r="Z20" s="145"/>
    </row>
    <row r="21" spans="4:26" ht="12.75" customHeight="1">
      <c r="D21" s="149"/>
      <c r="E21" s="150"/>
      <c r="F21" s="150"/>
      <c r="G21" s="150"/>
      <c r="H21" s="150"/>
      <c r="I21" s="150"/>
      <c r="J21" s="150"/>
      <c r="K21" s="150"/>
      <c r="L21" s="150"/>
      <c r="M21" s="151"/>
      <c r="N21" s="60"/>
      <c r="O21" s="144"/>
      <c r="P21" s="144"/>
      <c r="Q21" s="144"/>
      <c r="R21" s="144"/>
      <c r="S21" s="145"/>
      <c r="T21" s="145"/>
      <c r="U21" s="145"/>
      <c r="V21" s="145"/>
      <c r="W21" s="145"/>
      <c r="X21" s="145"/>
      <c r="Y21" s="145"/>
      <c r="Z21" s="145"/>
    </row>
    <row r="22" spans="4:26" ht="12.75" customHeight="1">
      <c r="D22" s="149"/>
      <c r="E22" s="150"/>
      <c r="F22" s="150"/>
      <c r="G22" s="150"/>
      <c r="H22" s="150"/>
      <c r="I22" s="150"/>
      <c r="J22" s="150"/>
      <c r="K22" s="150"/>
      <c r="L22" s="150"/>
      <c r="M22" s="151"/>
      <c r="N22" s="60"/>
      <c r="O22" s="144"/>
      <c r="P22" s="144"/>
      <c r="Q22" s="144"/>
      <c r="R22" s="144"/>
      <c r="S22" s="145"/>
      <c r="T22" s="145"/>
      <c r="U22" s="145"/>
      <c r="V22" s="145"/>
      <c r="W22" s="145"/>
      <c r="X22" s="145"/>
      <c r="Y22" s="145"/>
      <c r="Z22" s="145"/>
    </row>
    <row r="23" spans="4:26" ht="12.75" customHeight="1">
      <c r="D23" s="149"/>
      <c r="E23" s="150"/>
      <c r="F23" s="150"/>
      <c r="G23" s="150"/>
      <c r="H23" s="150"/>
      <c r="I23" s="150"/>
      <c r="J23" s="150"/>
      <c r="K23" s="150"/>
      <c r="L23" s="150"/>
      <c r="M23" s="151"/>
      <c r="N23" s="60"/>
      <c r="O23" s="144"/>
      <c r="P23" s="144"/>
      <c r="Q23" s="144"/>
      <c r="R23" s="144"/>
      <c r="S23" s="145"/>
      <c r="T23" s="145"/>
      <c r="U23" s="145"/>
      <c r="V23" s="145"/>
      <c r="W23" s="145"/>
      <c r="X23" s="145"/>
      <c r="Y23" s="145"/>
      <c r="Z23" s="145"/>
    </row>
    <row r="24" spans="4:26" ht="12.75" customHeight="1">
      <c r="D24" s="149"/>
      <c r="E24" s="150"/>
      <c r="F24" s="150"/>
      <c r="G24" s="150"/>
      <c r="H24" s="150"/>
      <c r="I24" s="150"/>
      <c r="J24" s="150"/>
      <c r="K24" s="150"/>
      <c r="L24" s="150"/>
      <c r="M24" s="151"/>
      <c r="N24" s="60"/>
      <c r="O24" s="144"/>
      <c r="P24" s="144"/>
      <c r="Q24" s="144"/>
      <c r="R24" s="144"/>
      <c r="S24" s="145"/>
      <c r="T24" s="145"/>
      <c r="U24" s="145"/>
      <c r="V24" s="145"/>
      <c r="W24" s="145"/>
      <c r="X24" s="145"/>
      <c r="Y24" s="145"/>
      <c r="Z24" s="145"/>
    </row>
    <row r="25" spans="4:26" ht="12.75" customHeight="1">
      <c r="D25" s="149"/>
      <c r="E25" s="150"/>
      <c r="F25" s="150"/>
      <c r="G25" s="150"/>
      <c r="H25" s="150"/>
      <c r="I25" s="150"/>
      <c r="J25" s="150"/>
      <c r="K25" s="150"/>
      <c r="L25" s="150"/>
      <c r="M25" s="151"/>
      <c r="N25" s="60"/>
      <c r="O25" s="144"/>
      <c r="P25" s="144"/>
      <c r="Q25" s="144"/>
      <c r="R25" s="144"/>
      <c r="S25" s="145"/>
      <c r="T25" s="145"/>
      <c r="U25" s="145"/>
      <c r="V25" s="145"/>
      <c r="W25" s="145"/>
      <c r="X25" s="145"/>
      <c r="Y25" s="145"/>
      <c r="Z25" s="145"/>
    </row>
    <row r="26" spans="4:26" ht="12.75" customHeight="1">
      <c r="D26" s="152"/>
      <c r="E26" s="153"/>
      <c r="F26" s="153"/>
      <c r="G26" s="153"/>
      <c r="H26" s="153"/>
      <c r="I26" s="153"/>
      <c r="J26" s="153"/>
      <c r="K26" s="153"/>
      <c r="L26" s="153"/>
      <c r="M26" s="154"/>
      <c r="N26" s="61"/>
      <c r="O26" s="140" t="s">
        <v>49</v>
      </c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</sheetData>
  <sheetProtection selectLockedCells="1" selectUnlockedCells="1"/>
  <mergeCells count="77">
    <mergeCell ref="Z4:Z5"/>
    <mergeCell ref="Z6:Z7"/>
    <mergeCell ref="Z8:Z9"/>
    <mergeCell ref="Z10:Z11"/>
    <mergeCell ref="O26:Z26"/>
    <mergeCell ref="E16:K16"/>
    <mergeCell ref="P16:R16"/>
    <mergeCell ref="Z16:AA16"/>
    <mergeCell ref="O18:R25"/>
    <mergeCell ref="S18:Z25"/>
    <mergeCell ref="D18:M26"/>
    <mergeCell ref="V10:V11"/>
    <mergeCell ref="W10:W11"/>
    <mergeCell ref="X10:X11"/>
    <mergeCell ref="Y10:Y11"/>
    <mergeCell ref="AA10:AA11"/>
    <mergeCell ref="AB10:AB11"/>
    <mergeCell ref="AB8:AB9"/>
    <mergeCell ref="B10:B11"/>
    <mergeCell ref="C10:C11"/>
    <mergeCell ref="D10:D11"/>
    <mergeCell ref="E10:E11"/>
    <mergeCell ref="O10:Q11"/>
    <mergeCell ref="R10:R11"/>
    <mergeCell ref="S10:S11"/>
    <mergeCell ref="T10:T11"/>
    <mergeCell ref="U10:U11"/>
    <mergeCell ref="U8:U9"/>
    <mergeCell ref="V8:V9"/>
    <mergeCell ref="W8:W9"/>
    <mergeCell ref="X8:X9"/>
    <mergeCell ref="Y8:Y9"/>
    <mergeCell ref="AA8:AA9"/>
    <mergeCell ref="AA6:AA7"/>
    <mergeCell ref="AB6:AB7"/>
    <mergeCell ref="B8:B9"/>
    <mergeCell ref="C8:C9"/>
    <mergeCell ref="D8:D9"/>
    <mergeCell ref="E8:E9"/>
    <mergeCell ref="L8:N9"/>
    <mergeCell ref="R8:R9"/>
    <mergeCell ref="S8:S9"/>
    <mergeCell ref="T8:T9"/>
    <mergeCell ref="T6:T7"/>
    <mergeCell ref="U6:U7"/>
    <mergeCell ref="V6:V7"/>
    <mergeCell ref="W6:W7"/>
    <mergeCell ref="X6:X7"/>
    <mergeCell ref="Y6:Y7"/>
    <mergeCell ref="Y4:Y5"/>
    <mergeCell ref="AA4:AA5"/>
    <mergeCell ref="AB4:AB5"/>
    <mergeCell ref="B6:B7"/>
    <mergeCell ref="C6:C7"/>
    <mergeCell ref="D6:D7"/>
    <mergeCell ref="E6:E7"/>
    <mergeCell ref="I6:K7"/>
    <mergeCell ref="R6:R7"/>
    <mergeCell ref="S6:S7"/>
    <mergeCell ref="S4:S5"/>
    <mergeCell ref="T4:T5"/>
    <mergeCell ref="U4:U5"/>
    <mergeCell ref="V4:V5"/>
    <mergeCell ref="W4:W5"/>
    <mergeCell ref="X4:X5"/>
    <mergeCell ref="B4:B5"/>
    <mergeCell ref="C4:C5"/>
    <mergeCell ref="D4:D5"/>
    <mergeCell ref="E4:E5"/>
    <mergeCell ref="F4:H5"/>
    <mergeCell ref="R4:R5"/>
    <mergeCell ref="B1:C1"/>
    <mergeCell ref="F3:H3"/>
    <mergeCell ref="I3:K3"/>
    <mergeCell ref="L3:N3"/>
    <mergeCell ref="O3:Q3"/>
    <mergeCell ref="S3:U3"/>
  </mergeCells>
  <conditionalFormatting sqref="D13">
    <cfRule type="cellIs" priority="1" dxfId="12" operator="equal" stopIfTrue="1">
      <formula>"Pokračuje"</formula>
    </cfRule>
    <cfRule type="cellIs" priority="2" dxfId="13" operator="equal" stopIfTrue="1">
      <formula>"HOTOVO"</formula>
    </cfRule>
  </conditionalFormatting>
  <printOptions horizontalCentered="1" verticalCentered="1"/>
  <pageMargins left="0.39375" right="0.39375" top="0.9840277777777777" bottom="0.9840277777777777" header="0.5118055555555555" footer="0.5118055555555555"/>
  <pageSetup horizontalDpi="300" verticalDpi="300" orientation="landscape" paperSize="9" scale="105" r:id="rId1"/>
  <headerFooter alignWithMargins="0">
    <oddHeader>&amp;R&amp;"Arial CE,Tučné"&amp;14BC 4</oddHeader>
    <oddFooter>&amp;R&amp;D;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7">
    <tabColor indexed="10"/>
  </sheetPr>
  <dimension ref="A1:DI64"/>
  <sheetViews>
    <sheetView tabSelected="1" zoomScale="170" zoomScaleNormal="170" zoomScalePageLayoutView="0" workbookViewId="0" topLeftCell="A10">
      <selection activeCell="BD19" sqref="BD19:BM22"/>
    </sheetView>
  </sheetViews>
  <sheetFormatPr defaultColWidth="9.00390625" defaultRowHeight="3.75" customHeight="1"/>
  <cols>
    <col min="1" max="159" width="1.75390625" style="62" customWidth="1"/>
    <col min="160" max="16384" width="9.125" style="62" customWidth="1"/>
  </cols>
  <sheetData>
    <row r="1" spans="8:86" ht="3.75" customHeight="1"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4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</row>
    <row r="2" spans="8:86" ht="3.75" customHeight="1"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4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</row>
    <row r="3" spans="2:86" ht="3.75" customHeight="1">
      <c r="B3" s="92"/>
      <c r="C3" s="92"/>
      <c r="D3" s="92"/>
      <c r="E3" s="92"/>
      <c r="F3" s="92"/>
      <c r="G3" s="92"/>
      <c r="H3" s="93"/>
      <c r="I3" s="93"/>
      <c r="J3" s="93"/>
      <c r="K3" s="93"/>
      <c r="L3" s="93"/>
      <c r="M3" s="93"/>
      <c r="N3" s="93"/>
      <c r="O3" s="93"/>
      <c r="P3" s="162" t="s">
        <v>51</v>
      </c>
      <c r="Q3" s="162"/>
      <c r="R3" s="162"/>
      <c r="S3" s="162"/>
      <c r="T3" s="162"/>
      <c r="U3" s="162"/>
      <c r="V3" s="162"/>
      <c r="W3" s="162"/>
      <c r="X3" s="163" t="str">
        <f>IF(ISTEXT(ÚDAJE!C7),ÚDAJE!C7,"")</f>
        <v>2. ligové kolo </v>
      </c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92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</row>
    <row r="4" spans="2:86" ht="3.75" customHeight="1">
      <c r="B4" s="92"/>
      <c r="C4" s="92"/>
      <c r="D4" s="92"/>
      <c r="E4" s="92"/>
      <c r="F4" s="92"/>
      <c r="G4" s="92"/>
      <c r="H4" s="93"/>
      <c r="I4" s="93"/>
      <c r="J4" s="93"/>
      <c r="K4" s="93"/>
      <c r="L4" s="93"/>
      <c r="M4" s="93"/>
      <c r="N4" s="93"/>
      <c r="O4" s="93"/>
      <c r="P4" s="162"/>
      <c r="Q4" s="162"/>
      <c r="R4" s="162"/>
      <c r="S4" s="162"/>
      <c r="T4" s="162"/>
      <c r="U4" s="162"/>
      <c r="V4" s="162"/>
      <c r="W4" s="162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92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</row>
    <row r="5" spans="2:86" ht="3.75" customHeight="1">
      <c r="B5" s="92"/>
      <c r="C5" s="92"/>
      <c r="D5" s="92"/>
      <c r="E5" s="92"/>
      <c r="F5" s="92"/>
      <c r="G5" s="92"/>
      <c r="H5" s="93"/>
      <c r="I5" s="93"/>
      <c r="J5" s="93"/>
      <c r="K5" s="93"/>
      <c r="L5" s="93"/>
      <c r="M5" s="93"/>
      <c r="N5" s="93"/>
      <c r="O5" s="93"/>
      <c r="P5" s="162"/>
      <c r="Q5" s="162"/>
      <c r="R5" s="162"/>
      <c r="S5" s="162"/>
      <c r="T5" s="162"/>
      <c r="U5" s="162"/>
      <c r="V5" s="162"/>
      <c r="W5" s="162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92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</row>
    <row r="6" spans="2:86" ht="3.75" customHeight="1">
      <c r="B6" s="92"/>
      <c r="C6" s="92"/>
      <c r="D6" s="92"/>
      <c r="E6" s="92"/>
      <c r="F6" s="92"/>
      <c r="G6" s="92"/>
      <c r="H6" s="93"/>
      <c r="I6" s="93"/>
      <c r="J6" s="93"/>
      <c r="K6" s="93"/>
      <c r="L6" s="93"/>
      <c r="M6" s="93"/>
      <c r="N6" s="93"/>
      <c r="O6" s="93"/>
      <c r="P6" s="162"/>
      <c r="Q6" s="162"/>
      <c r="R6" s="162"/>
      <c r="S6" s="162"/>
      <c r="T6" s="162"/>
      <c r="U6" s="162"/>
      <c r="V6" s="162"/>
      <c r="W6" s="162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92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</row>
    <row r="7" spans="2:86" ht="3.75" customHeight="1">
      <c r="B7" s="92"/>
      <c r="C7" s="92"/>
      <c r="D7" s="92"/>
      <c r="E7" s="92"/>
      <c r="F7" s="92"/>
      <c r="G7" s="92"/>
      <c r="H7" s="93"/>
      <c r="I7" s="93"/>
      <c r="J7" s="93"/>
      <c r="K7" s="93"/>
      <c r="L7" s="93"/>
      <c r="M7" s="93"/>
      <c r="N7" s="93"/>
      <c r="O7" s="93"/>
      <c r="P7" s="93"/>
      <c r="Q7" s="94"/>
      <c r="R7" s="94"/>
      <c r="S7" s="94"/>
      <c r="T7" s="94"/>
      <c r="U7" s="94"/>
      <c r="V7" s="94"/>
      <c r="W7" s="94"/>
      <c r="X7" s="94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</row>
    <row r="8" spans="2:101" ht="3.75" customHeight="1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3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5"/>
      <c r="CH8" s="65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6"/>
      <c r="CT8" s="66"/>
      <c r="CU8" s="66"/>
      <c r="CV8" s="66"/>
      <c r="CW8" s="66"/>
    </row>
    <row r="9" spans="2:101" ht="3.75" customHeight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159" t="s">
        <v>48</v>
      </c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92"/>
      <c r="BA9" s="92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5"/>
      <c r="CH9" s="65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6"/>
      <c r="CT9" s="66"/>
      <c r="CU9" s="66"/>
      <c r="CV9" s="66"/>
      <c r="CW9" s="66"/>
    </row>
    <row r="10" spans="2:101" ht="3.75" customHeight="1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92"/>
      <c r="BA10" s="92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5"/>
      <c r="CH10" s="65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6"/>
      <c r="CT10" s="66"/>
      <c r="CU10" s="66"/>
      <c r="CV10" s="66"/>
      <c r="CW10" s="66"/>
    </row>
    <row r="11" spans="2:101" ht="3.75" customHeight="1"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92"/>
      <c r="BA11" s="92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5"/>
      <c r="CH11" s="65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6"/>
      <c r="CT11" s="66"/>
      <c r="CU11" s="66"/>
      <c r="CV11" s="66"/>
      <c r="CW11" s="66"/>
    </row>
    <row r="12" spans="2:101" ht="3.75" customHeigh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92"/>
      <c r="BA12" s="92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66"/>
      <c r="CT12" s="66"/>
      <c r="CU12" s="66"/>
      <c r="CV12" s="66"/>
      <c r="CW12" s="66"/>
    </row>
    <row r="13" spans="2:101" ht="3.75" customHeight="1"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92"/>
      <c r="BA13" s="92"/>
      <c r="BB13" s="97"/>
      <c r="BC13" s="93"/>
      <c r="BD13" s="94"/>
      <c r="BE13" s="94"/>
      <c r="BF13" s="94"/>
      <c r="BG13" s="94"/>
      <c r="BH13" s="94"/>
      <c r="BI13" s="94"/>
      <c r="BJ13" s="94"/>
      <c r="BK13" s="94"/>
      <c r="BL13" s="92"/>
      <c r="BM13" s="92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66"/>
      <c r="CT13" s="66"/>
      <c r="CU13" s="66"/>
      <c r="CV13" s="66"/>
      <c r="CW13" s="66"/>
    </row>
    <row r="14" spans="2:101" ht="3.75" customHeight="1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92"/>
      <c r="BA14" s="92"/>
      <c r="BB14" s="161" t="s">
        <v>52</v>
      </c>
      <c r="BC14" s="161"/>
      <c r="BD14" s="158" t="s">
        <v>65</v>
      </c>
      <c r="BE14" s="158"/>
      <c r="BF14" s="158"/>
      <c r="BG14" s="158"/>
      <c r="BH14" s="158"/>
      <c r="BI14" s="158"/>
      <c r="BJ14" s="158"/>
      <c r="BK14" s="158"/>
      <c r="BL14" s="158"/>
      <c r="BM14" s="158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66"/>
      <c r="CT14" s="66"/>
      <c r="CU14" s="66"/>
      <c r="CV14" s="66"/>
      <c r="CW14" s="66"/>
    </row>
    <row r="15" spans="2:101" ht="3.75" customHeight="1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2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92"/>
      <c r="BA15" s="92"/>
      <c r="BB15" s="161"/>
      <c r="BC15" s="161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66"/>
      <c r="CT15" s="66"/>
      <c r="CU15" s="66"/>
      <c r="CV15" s="66"/>
      <c r="CW15" s="66"/>
    </row>
    <row r="16" spans="2:101" ht="3.75" customHeight="1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92"/>
      <c r="BA16" s="92"/>
      <c r="BB16" s="161"/>
      <c r="BC16" s="161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6"/>
      <c r="CT16" s="66"/>
      <c r="CU16" s="66"/>
      <c r="CV16" s="66"/>
      <c r="CW16" s="66"/>
    </row>
    <row r="17" spans="2:101" ht="3.75" customHeight="1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92"/>
      <c r="BA17" s="92"/>
      <c r="BB17" s="161"/>
      <c r="BC17" s="161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66"/>
      <c r="CT17" s="66"/>
      <c r="CU17" s="66"/>
      <c r="CV17" s="66"/>
      <c r="CW17" s="66"/>
    </row>
    <row r="18" spans="1:101" ht="3.75" customHeight="1">
      <c r="A18" s="70"/>
      <c r="B18" s="162">
        <v>1</v>
      </c>
      <c r="C18" s="162"/>
      <c r="D18" s="158" t="s">
        <v>53</v>
      </c>
      <c r="E18" s="158"/>
      <c r="F18" s="158"/>
      <c r="G18" s="158"/>
      <c r="H18" s="166" t="s">
        <v>67</v>
      </c>
      <c r="I18" s="166"/>
      <c r="J18" s="166"/>
      <c r="K18" s="166"/>
      <c r="L18" s="166"/>
      <c r="M18" s="166"/>
      <c r="N18" s="166"/>
      <c r="O18" s="166"/>
      <c r="P18" s="166"/>
      <c r="Q18" s="166"/>
      <c r="R18" s="167"/>
      <c r="S18" s="167"/>
      <c r="T18" s="167"/>
      <c r="U18" s="167"/>
      <c r="V18" s="165">
        <v>15</v>
      </c>
      <c r="W18" s="165"/>
      <c r="X18" s="93"/>
      <c r="Y18" s="93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92"/>
      <c r="BA18" s="92"/>
      <c r="BB18" s="98"/>
      <c r="BC18" s="93"/>
      <c r="BD18" s="97"/>
      <c r="BE18" s="97"/>
      <c r="BF18" s="97"/>
      <c r="BG18" s="97"/>
      <c r="BH18" s="97"/>
      <c r="BI18" s="97"/>
      <c r="BJ18" s="97"/>
      <c r="BK18" s="97"/>
      <c r="BL18" s="92"/>
      <c r="BM18" s="92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66"/>
      <c r="CT18" s="66"/>
      <c r="CU18" s="66"/>
      <c r="CV18" s="66"/>
      <c r="CW18" s="66"/>
    </row>
    <row r="19" spans="1:101" ht="3.75" customHeight="1">
      <c r="A19" s="70"/>
      <c r="B19" s="162"/>
      <c r="C19" s="162"/>
      <c r="D19" s="158"/>
      <c r="E19" s="158"/>
      <c r="F19" s="158"/>
      <c r="G19" s="158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7"/>
      <c r="S19" s="167"/>
      <c r="T19" s="167"/>
      <c r="U19" s="167"/>
      <c r="V19" s="165"/>
      <c r="W19" s="165"/>
      <c r="X19" s="99"/>
      <c r="Y19" s="93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92"/>
      <c r="BA19" s="92"/>
      <c r="BB19" s="161" t="s">
        <v>54</v>
      </c>
      <c r="BC19" s="161"/>
      <c r="BD19" s="158" t="s">
        <v>67</v>
      </c>
      <c r="BE19" s="158"/>
      <c r="BF19" s="158"/>
      <c r="BG19" s="158"/>
      <c r="BH19" s="158"/>
      <c r="BI19" s="158"/>
      <c r="BJ19" s="158"/>
      <c r="BK19" s="158"/>
      <c r="BL19" s="158"/>
      <c r="BM19" s="158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66"/>
      <c r="CT19" s="66"/>
      <c r="CU19" s="66"/>
      <c r="CV19" s="66"/>
      <c r="CW19" s="66"/>
    </row>
    <row r="20" spans="1:101" ht="3.75" customHeight="1">
      <c r="A20" s="70"/>
      <c r="B20" s="162"/>
      <c r="C20" s="162"/>
      <c r="D20" s="158"/>
      <c r="E20" s="158"/>
      <c r="F20" s="158"/>
      <c r="G20" s="158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7"/>
      <c r="S20" s="167"/>
      <c r="T20" s="167"/>
      <c r="U20" s="167"/>
      <c r="V20" s="165"/>
      <c r="W20" s="165"/>
      <c r="X20" s="160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100"/>
      <c r="AL20" s="93"/>
      <c r="AM20" s="93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93"/>
      <c r="BA20" s="92"/>
      <c r="BB20" s="161"/>
      <c r="BC20" s="161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66"/>
      <c r="CT20" s="66"/>
      <c r="CU20" s="66"/>
      <c r="CV20" s="66"/>
      <c r="CW20" s="66"/>
    </row>
    <row r="21" spans="1:101" ht="3.75" customHeight="1">
      <c r="A21" s="70"/>
      <c r="B21" s="162"/>
      <c r="C21" s="162"/>
      <c r="D21" s="158"/>
      <c r="E21" s="158"/>
      <c r="F21" s="158"/>
      <c r="G21" s="158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7"/>
      <c r="S21" s="167"/>
      <c r="T21" s="167"/>
      <c r="U21" s="167"/>
      <c r="V21" s="165"/>
      <c r="W21" s="165"/>
      <c r="X21" s="160"/>
      <c r="Y21" s="93"/>
      <c r="Z21" s="164" t="s">
        <v>67</v>
      </c>
      <c r="AA21" s="164"/>
      <c r="AB21" s="164"/>
      <c r="AC21" s="164"/>
      <c r="AD21" s="164"/>
      <c r="AE21" s="164"/>
      <c r="AF21" s="164"/>
      <c r="AG21" s="164"/>
      <c r="AH21" s="164"/>
      <c r="AI21" s="164"/>
      <c r="AJ21" s="165">
        <v>1</v>
      </c>
      <c r="AK21" s="165"/>
      <c r="AL21" s="93"/>
      <c r="AM21" s="93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93"/>
      <c r="BA21" s="92"/>
      <c r="BB21" s="161"/>
      <c r="BC21" s="161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66"/>
      <c r="CT21" s="66"/>
      <c r="CU21" s="66"/>
      <c r="CV21" s="66"/>
      <c r="CW21" s="66"/>
    </row>
    <row r="22" spans="1:101" ht="3.75" customHeight="1">
      <c r="A22" s="72"/>
      <c r="B22" s="92"/>
      <c r="C22" s="92"/>
      <c r="D22" s="92"/>
      <c r="E22" s="92"/>
      <c r="F22" s="92"/>
      <c r="G22" s="93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4"/>
      <c r="S22" s="94"/>
      <c r="T22" s="94"/>
      <c r="U22" s="94"/>
      <c r="V22" s="94"/>
      <c r="W22" s="100"/>
      <c r="X22" s="160"/>
      <c r="Y22" s="99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5"/>
      <c r="AK22" s="165"/>
      <c r="AL22" s="101"/>
      <c r="AM22" s="93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93"/>
      <c r="BA22" s="92"/>
      <c r="BB22" s="161"/>
      <c r="BC22" s="161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66"/>
      <c r="CT22" s="66"/>
      <c r="CU22" s="66"/>
      <c r="CV22" s="66"/>
      <c r="CW22" s="66"/>
    </row>
    <row r="23" spans="1:101" ht="3.75" customHeight="1">
      <c r="A23" s="72"/>
      <c r="B23" s="92"/>
      <c r="C23" s="92"/>
      <c r="D23" s="92"/>
      <c r="E23" s="92"/>
      <c r="F23" s="92"/>
      <c r="G23" s="93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94"/>
      <c r="S23" s="94"/>
      <c r="T23" s="94"/>
      <c r="U23" s="94"/>
      <c r="V23" s="94"/>
      <c r="W23" s="100"/>
      <c r="X23" s="168"/>
      <c r="Y23" s="93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5"/>
      <c r="AK23" s="165"/>
      <c r="AL23" s="160"/>
      <c r="AM23" s="93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93"/>
      <c r="BA23" s="92"/>
      <c r="BB23" s="92"/>
      <c r="BC23" s="93"/>
      <c r="BD23" s="97"/>
      <c r="BE23" s="97"/>
      <c r="BF23" s="97"/>
      <c r="BG23" s="97"/>
      <c r="BH23" s="97"/>
      <c r="BI23" s="97"/>
      <c r="BJ23" s="97"/>
      <c r="BK23" s="97"/>
      <c r="BL23" s="92"/>
      <c r="BM23" s="92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66"/>
      <c r="CT23" s="66"/>
      <c r="CU23" s="66"/>
      <c r="CV23" s="66"/>
      <c r="CW23" s="66"/>
    </row>
    <row r="24" spans="1:101" ht="3.75" customHeight="1">
      <c r="A24" s="70"/>
      <c r="B24" s="162">
        <v>2</v>
      </c>
      <c r="C24" s="162"/>
      <c r="D24" s="158" t="s">
        <v>56</v>
      </c>
      <c r="E24" s="158"/>
      <c r="F24" s="158"/>
      <c r="G24" s="158"/>
      <c r="H24" s="166" t="s">
        <v>69</v>
      </c>
      <c r="I24" s="166"/>
      <c r="J24" s="166"/>
      <c r="K24" s="166"/>
      <c r="L24" s="166"/>
      <c r="M24" s="166"/>
      <c r="N24" s="166"/>
      <c r="O24" s="166"/>
      <c r="P24" s="166"/>
      <c r="Q24" s="166"/>
      <c r="R24" s="167"/>
      <c r="S24" s="167"/>
      <c r="T24" s="167"/>
      <c r="U24" s="167"/>
      <c r="V24" s="165">
        <v>0</v>
      </c>
      <c r="W24" s="165"/>
      <c r="X24" s="168"/>
      <c r="Y24" s="93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5"/>
      <c r="AK24" s="165"/>
      <c r="AL24" s="160"/>
      <c r="AM24" s="93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93"/>
      <c r="BA24" s="92"/>
      <c r="BB24" s="161" t="s">
        <v>55</v>
      </c>
      <c r="BC24" s="161"/>
      <c r="BD24" s="158" t="str">
        <f>IF(ISNUMBER(V42),IF(V42+X44&gt;V54+X53,H42,H54),"")</f>
        <v>Benčat</v>
      </c>
      <c r="BE24" s="158"/>
      <c r="BF24" s="158"/>
      <c r="BG24" s="158"/>
      <c r="BH24" s="158"/>
      <c r="BI24" s="158"/>
      <c r="BJ24" s="158"/>
      <c r="BK24" s="158"/>
      <c r="BL24" s="158"/>
      <c r="BM24" s="158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66"/>
      <c r="CT24" s="66"/>
      <c r="CU24" s="66"/>
      <c r="CV24" s="66"/>
      <c r="CW24" s="66"/>
    </row>
    <row r="25" spans="1:101" ht="3.75" customHeight="1">
      <c r="A25" s="70"/>
      <c r="B25" s="162"/>
      <c r="C25" s="162"/>
      <c r="D25" s="158"/>
      <c r="E25" s="158"/>
      <c r="F25" s="158"/>
      <c r="G25" s="158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7"/>
      <c r="S25" s="167"/>
      <c r="T25" s="167"/>
      <c r="U25" s="167"/>
      <c r="V25" s="165"/>
      <c r="W25" s="165"/>
      <c r="X25" s="168"/>
      <c r="Y25" s="93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0"/>
      <c r="AL25" s="160"/>
      <c r="AM25" s="93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3"/>
      <c r="BA25" s="92"/>
      <c r="BB25" s="161"/>
      <c r="BC25" s="161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66"/>
      <c r="CT25" s="66"/>
      <c r="CU25" s="66"/>
      <c r="CV25" s="66"/>
      <c r="CW25" s="66"/>
    </row>
    <row r="26" spans="1:101" ht="3.75" customHeight="1">
      <c r="A26" s="70"/>
      <c r="B26" s="162"/>
      <c r="C26" s="162"/>
      <c r="D26" s="158"/>
      <c r="E26" s="158"/>
      <c r="F26" s="158"/>
      <c r="G26" s="158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7"/>
      <c r="S26" s="167"/>
      <c r="T26" s="167"/>
      <c r="U26" s="167"/>
      <c r="V26" s="165"/>
      <c r="W26" s="165"/>
      <c r="X26" s="93"/>
      <c r="Y26" s="93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0"/>
      <c r="AL26" s="103"/>
      <c r="AM26" s="93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3"/>
      <c r="BA26" s="92"/>
      <c r="BB26" s="161"/>
      <c r="BC26" s="161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66"/>
      <c r="CT26" s="66"/>
      <c r="CU26" s="66"/>
      <c r="CV26" s="66"/>
      <c r="CW26" s="66"/>
    </row>
    <row r="27" spans="1:101" ht="3.75" customHeight="1">
      <c r="A27" s="70"/>
      <c r="B27" s="162"/>
      <c r="C27" s="162"/>
      <c r="D27" s="158"/>
      <c r="E27" s="158"/>
      <c r="F27" s="158"/>
      <c r="G27" s="158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7"/>
      <c r="S27" s="167"/>
      <c r="T27" s="167"/>
      <c r="U27" s="167"/>
      <c r="V27" s="165"/>
      <c r="W27" s="165"/>
      <c r="X27" s="93"/>
      <c r="Y27" s="93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0"/>
      <c r="AL27" s="103"/>
      <c r="AM27" s="93"/>
      <c r="AN27" s="164" t="s">
        <v>65</v>
      </c>
      <c r="AO27" s="164"/>
      <c r="AP27" s="164"/>
      <c r="AQ27" s="164"/>
      <c r="AR27" s="164"/>
      <c r="AS27" s="164"/>
      <c r="AT27" s="164"/>
      <c r="AU27" s="164"/>
      <c r="AV27" s="164"/>
      <c r="AW27" s="164"/>
      <c r="AX27" s="165"/>
      <c r="AY27" s="165"/>
      <c r="AZ27" s="93"/>
      <c r="BA27" s="92"/>
      <c r="BB27" s="161"/>
      <c r="BC27" s="161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66"/>
      <c r="CT27" s="66"/>
      <c r="CU27" s="66"/>
      <c r="CV27" s="66"/>
      <c r="CW27" s="66"/>
    </row>
    <row r="28" spans="1:101" ht="3.75" customHeight="1">
      <c r="A28" s="72"/>
      <c r="B28" s="92"/>
      <c r="C28" s="92"/>
      <c r="D28" s="92"/>
      <c r="E28" s="92"/>
      <c r="F28" s="92"/>
      <c r="G28" s="93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94"/>
      <c r="S28" s="94"/>
      <c r="T28" s="94"/>
      <c r="U28" s="94"/>
      <c r="V28" s="94"/>
      <c r="W28" s="100"/>
      <c r="X28" s="93"/>
      <c r="Y28" s="93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0"/>
      <c r="AL28" s="103"/>
      <c r="AM28" s="99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5"/>
      <c r="AY28" s="165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4"/>
      <c r="BN28" s="63"/>
      <c r="BO28" s="71"/>
      <c r="BP28" s="71"/>
      <c r="BQ28" s="71"/>
      <c r="BR28" s="71"/>
      <c r="BS28" s="71"/>
      <c r="BT28" s="71"/>
      <c r="BU28" s="71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66"/>
      <c r="CT28" s="66"/>
      <c r="CU28" s="66"/>
      <c r="CV28" s="66"/>
      <c r="CW28" s="66"/>
    </row>
    <row r="29" spans="1:87" ht="3.75" customHeight="1">
      <c r="A29" s="72"/>
      <c r="B29" s="92"/>
      <c r="C29" s="92"/>
      <c r="D29" s="92"/>
      <c r="E29" s="92"/>
      <c r="F29" s="92"/>
      <c r="G29" s="93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94"/>
      <c r="S29" s="94"/>
      <c r="T29" s="94"/>
      <c r="U29" s="94"/>
      <c r="V29" s="94"/>
      <c r="W29" s="100"/>
      <c r="X29" s="93"/>
      <c r="Y29" s="93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0"/>
      <c r="AL29" s="103"/>
      <c r="AM29" s="93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5"/>
      <c r="AY29" s="165"/>
      <c r="AZ29" s="70"/>
      <c r="BA29" s="70"/>
      <c r="BB29" s="70"/>
      <c r="BC29" s="70"/>
      <c r="BD29" s="70"/>
      <c r="BE29" s="70"/>
      <c r="BF29" s="70"/>
      <c r="BG29" s="70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66"/>
      <c r="CF29" s="66"/>
      <c r="CG29" s="66"/>
      <c r="CH29" s="66"/>
      <c r="CI29" s="66"/>
    </row>
    <row r="30" spans="1:87" ht="3.75" customHeight="1">
      <c r="A30" s="70"/>
      <c r="B30" s="162">
        <v>3</v>
      </c>
      <c r="C30" s="162"/>
      <c r="D30" s="158" t="s">
        <v>57</v>
      </c>
      <c r="E30" s="158"/>
      <c r="F30" s="158"/>
      <c r="G30" s="158"/>
      <c r="H30" s="166" t="s">
        <v>83</v>
      </c>
      <c r="I30" s="166"/>
      <c r="J30" s="166"/>
      <c r="K30" s="166"/>
      <c r="L30" s="166"/>
      <c r="M30" s="166"/>
      <c r="N30" s="166"/>
      <c r="O30" s="166"/>
      <c r="P30" s="166"/>
      <c r="Q30" s="166"/>
      <c r="R30" s="167"/>
      <c r="S30" s="167"/>
      <c r="T30" s="167"/>
      <c r="U30" s="167"/>
      <c r="V30" s="165">
        <v>1</v>
      </c>
      <c r="W30" s="165"/>
      <c r="X30" s="93"/>
      <c r="Y30" s="93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0"/>
      <c r="AL30" s="103"/>
      <c r="AM30" s="93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5"/>
      <c r="AY30" s="165"/>
      <c r="AZ30" s="70"/>
      <c r="BA30" s="70"/>
      <c r="BB30" s="70"/>
      <c r="BC30" s="70"/>
      <c r="BD30" s="70"/>
      <c r="BE30" s="70"/>
      <c r="BF30" s="70"/>
      <c r="BG30" s="70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66"/>
      <c r="CF30" s="66"/>
      <c r="CG30" s="66"/>
      <c r="CH30" s="66"/>
      <c r="CI30" s="66"/>
    </row>
    <row r="31" spans="1:87" ht="3.75" customHeight="1">
      <c r="A31" s="70"/>
      <c r="B31" s="162"/>
      <c r="C31" s="162"/>
      <c r="D31" s="158"/>
      <c r="E31" s="158"/>
      <c r="F31" s="158"/>
      <c r="G31" s="158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7"/>
      <c r="S31" s="167"/>
      <c r="T31" s="167"/>
      <c r="U31" s="167"/>
      <c r="V31" s="165"/>
      <c r="W31" s="165"/>
      <c r="X31" s="99"/>
      <c r="Y31" s="93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0"/>
      <c r="AL31" s="10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10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68"/>
      <c r="BR31" s="68"/>
      <c r="BS31" s="65"/>
      <c r="BT31" s="65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66"/>
      <c r="CF31" s="66"/>
      <c r="CG31" s="66"/>
      <c r="CH31" s="66"/>
      <c r="CI31" s="66"/>
    </row>
    <row r="32" spans="1:87" ht="3.75" customHeight="1">
      <c r="A32" s="70"/>
      <c r="B32" s="162"/>
      <c r="C32" s="162"/>
      <c r="D32" s="158"/>
      <c r="E32" s="158"/>
      <c r="F32" s="158"/>
      <c r="G32" s="158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7"/>
      <c r="S32" s="167"/>
      <c r="T32" s="167"/>
      <c r="U32" s="167"/>
      <c r="V32" s="165"/>
      <c r="W32" s="165"/>
      <c r="X32" s="160"/>
      <c r="Y32" s="93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0"/>
      <c r="AL32" s="168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10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68"/>
      <c r="BR32" s="68"/>
      <c r="BS32" s="65"/>
      <c r="BT32" s="65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66"/>
      <c r="CF32" s="66"/>
      <c r="CG32" s="66"/>
      <c r="CH32" s="66"/>
      <c r="CI32" s="66"/>
    </row>
    <row r="33" spans="1:87" ht="3.75" customHeight="1">
      <c r="A33" s="70"/>
      <c r="B33" s="162"/>
      <c r="C33" s="162"/>
      <c r="D33" s="158"/>
      <c r="E33" s="158"/>
      <c r="F33" s="158"/>
      <c r="G33" s="158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7"/>
      <c r="S33" s="167"/>
      <c r="T33" s="167"/>
      <c r="U33" s="167"/>
      <c r="V33" s="165"/>
      <c r="W33" s="165"/>
      <c r="X33" s="160"/>
      <c r="Y33" s="93"/>
      <c r="Z33" s="166" t="s">
        <v>65</v>
      </c>
      <c r="AA33" s="166"/>
      <c r="AB33" s="166"/>
      <c r="AC33" s="166"/>
      <c r="AD33" s="166"/>
      <c r="AE33" s="166"/>
      <c r="AF33" s="166"/>
      <c r="AG33" s="166"/>
      <c r="AH33" s="166"/>
      <c r="AI33" s="166"/>
      <c r="AJ33" s="165">
        <v>3</v>
      </c>
      <c r="AK33" s="165"/>
      <c r="AL33" s="168"/>
      <c r="AM33" s="93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65"/>
      <c r="BA33" s="71"/>
      <c r="BB33" s="71"/>
      <c r="BC33" s="71"/>
      <c r="BD33" s="71"/>
      <c r="BE33" s="71"/>
      <c r="BF33" s="71"/>
      <c r="BG33" s="71"/>
      <c r="BH33" s="70"/>
      <c r="BI33" s="70"/>
      <c r="BJ33" s="70"/>
      <c r="BK33" s="70"/>
      <c r="BL33" s="70"/>
      <c r="BM33" s="70"/>
      <c r="BN33" s="70"/>
      <c r="BO33" s="70"/>
      <c r="BP33" s="70"/>
      <c r="BQ33" s="68"/>
      <c r="BR33" s="68"/>
      <c r="BS33" s="70"/>
      <c r="BT33" s="65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66"/>
      <c r="CF33" s="66"/>
      <c r="CG33" s="66"/>
      <c r="CH33" s="66"/>
      <c r="CI33" s="66"/>
    </row>
    <row r="34" spans="1:87" ht="3.75" customHeight="1">
      <c r="A34" s="72"/>
      <c r="B34" s="92"/>
      <c r="C34" s="92"/>
      <c r="D34" s="92"/>
      <c r="E34" s="92"/>
      <c r="F34" s="92"/>
      <c r="G34" s="93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94"/>
      <c r="S34" s="94"/>
      <c r="T34" s="94"/>
      <c r="U34" s="94"/>
      <c r="V34" s="94"/>
      <c r="W34" s="100"/>
      <c r="X34" s="160"/>
      <c r="Y34" s="93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5"/>
      <c r="AK34" s="165"/>
      <c r="AL34" s="168"/>
      <c r="AM34" s="93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65"/>
      <c r="BA34" s="71"/>
      <c r="BB34" s="71"/>
      <c r="BC34" s="71"/>
      <c r="BD34" s="71"/>
      <c r="BE34" s="71"/>
      <c r="BF34" s="71"/>
      <c r="BG34" s="71"/>
      <c r="BH34" s="70"/>
      <c r="BI34" s="70"/>
      <c r="BJ34" s="70"/>
      <c r="BK34" s="70"/>
      <c r="BL34" s="70"/>
      <c r="BM34" s="70"/>
      <c r="BN34" s="70"/>
      <c r="BO34" s="70"/>
      <c r="BP34" s="70"/>
      <c r="BQ34" s="68"/>
      <c r="BR34" s="68"/>
      <c r="BS34" s="70"/>
      <c r="BT34" s="65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66"/>
      <c r="CF34" s="66"/>
      <c r="CG34" s="66"/>
      <c r="CH34" s="66"/>
      <c r="CI34" s="66"/>
    </row>
    <row r="35" spans="1:87" ht="3.75" customHeight="1">
      <c r="A35" s="72"/>
      <c r="B35" s="92"/>
      <c r="C35" s="92"/>
      <c r="D35" s="92"/>
      <c r="E35" s="92"/>
      <c r="F35" s="92"/>
      <c r="G35" s="9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94"/>
      <c r="S35" s="94"/>
      <c r="T35" s="94"/>
      <c r="U35" s="94"/>
      <c r="V35" s="94"/>
      <c r="W35" s="100"/>
      <c r="X35" s="168"/>
      <c r="Y35" s="104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5"/>
      <c r="AK35" s="165"/>
      <c r="AL35" s="105"/>
      <c r="AM35" s="106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65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69"/>
      <c r="BS35" s="70"/>
      <c r="BT35" s="65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66"/>
      <c r="CF35" s="66"/>
      <c r="CG35" s="66"/>
      <c r="CH35" s="66"/>
      <c r="CI35" s="66"/>
    </row>
    <row r="36" spans="1:87" ht="3.75" customHeight="1">
      <c r="A36" s="70"/>
      <c r="B36" s="162">
        <v>4</v>
      </c>
      <c r="C36" s="162"/>
      <c r="D36" s="158" t="s">
        <v>58</v>
      </c>
      <c r="E36" s="158"/>
      <c r="F36" s="158"/>
      <c r="G36" s="158"/>
      <c r="H36" s="166" t="s">
        <v>65</v>
      </c>
      <c r="I36" s="166"/>
      <c r="J36" s="166"/>
      <c r="K36" s="166"/>
      <c r="L36" s="166"/>
      <c r="M36" s="166"/>
      <c r="N36" s="166"/>
      <c r="O36" s="166"/>
      <c r="P36" s="166"/>
      <c r="Q36" s="166"/>
      <c r="R36" s="167"/>
      <c r="S36" s="167"/>
      <c r="T36" s="167"/>
      <c r="U36" s="167"/>
      <c r="V36" s="165">
        <v>12</v>
      </c>
      <c r="W36" s="165"/>
      <c r="X36" s="168"/>
      <c r="Y36" s="93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5"/>
      <c r="AK36" s="165"/>
      <c r="AL36" s="107"/>
      <c r="AM36" s="106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65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69"/>
      <c r="BS36" s="65"/>
      <c r="BT36" s="65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66"/>
      <c r="CF36" s="66"/>
      <c r="CG36" s="66"/>
      <c r="CH36" s="66"/>
      <c r="CI36" s="66"/>
    </row>
    <row r="37" spans="1:87" ht="3.75" customHeight="1">
      <c r="A37" s="70"/>
      <c r="B37" s="162"/>
      <c r="C37" s="162"/>
      <c r="D37" s="158"/>
      <c r="E37" s="158"/>
      <c r="F37" s="158"/>
      <c r="G37" s="158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7"/>
      <c r="S37" s="167"/>
      <c r="T37" s="167"/>
      <c r="U37" s="167"/>
      <c r="V37" s="165"/>
      <c r="W37" s="165"/>
      <c r="X37" s="168"/>
      <c r="Y37" s="93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0"/>
      <c r="AL37" s="107"/>
      <c r="AM37" s="106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65"/>
      <c r="BA37" s="71"/>
      <c r="BB37" s="71"/>
      <c r="BC37" s="71"/>
      <c r="BD37" s="71"/>
      <c r="BE37" s="71"/>
      <c r="BR37" s="69"/>
      <c r="BS37" s="65"/>
      <c r="BT37" s="65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66"/>
      <c r="CF37" s="66"/>
      <c r="CG37" s="66"/>
      <c r="CH37" s="66"/>
      <c r="CI37" s="66"/>
    </row>
    <row r="38" spans="1:87" ht="3.75" customHeight="1">
      <c r="A38" s="70"/>
      <c r="B38" s="162"/>
      <c r="C38" s="162"/>
      <c r="D38" s="158"/>
      <c r="E38" s="158"/>
      <c r="F38" s="158"/>
      <c r="G38" s="158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7"/>
      <c r="S38" s="167"/>
      <c r="T38" s="167"/>
      <c r="U38" s="167"/>
      <c r="V38" s="165"/>
      <c r="W38" s="165"/>
      <c r="X38" s="93"/>
      <c r="Y38" s="93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0"/>
      <c r="AL38" s="107"/>
      <c r="AM38" s="106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65"/>
      <c r="BA38" s="71"/>
      <c r="BB38" s="71"/>
      <c r="BC38" s="71"/>
      <c r="BD38" s="71"/>
      <c r="BE38" s="71"/>
      <c r="BR38" s="69"/>
      <c r="BS38" s="65"/>
      <c r="BT38" s="65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66"/>
      <c r="CF38" s="66"/>
      <c r="CG38" s="66"/>
      <c r="CH38" s="66"/>
      <c r="CI38" s="66"/>
    </row>
    <row r="39" spans="1:87" ht="3.75" customHeight="1">
      <c r="A39" s="70"/>
      <c r="B39" s="162"/>
      <c r="C39" s="162"/>
      <c r="D39" s="158"/>
      <c r="E39" s="158"/>
      <c r="F39" s="158"/>
      <c r="G39" s="158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7"/>
      <c r="S39" s="167"/>
      <c r="T39" s="167"/>
      <c r="U39" s="167"/>
      <c r="V39" s="165"/>
      <c r="W39" s="165"/>
      <c r="X39" s="93"/>
      <c r="Y39" s="93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0"/>
      <c r="AL39" s="107"/>
      <c r="AM39" s="106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65"/>
      <c r="BA39" s="71"/>
      <c r="BB39" s="71"/>
      <c r="BC39" s="71"/>
      <c r="BD39" s="71"/>
      <c r="BE39" s="71"/>
      <c r="BR39" s="69"/>
      <c r="BS39" s="65"/>
      <c r="BT39" s="65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66"/>
      <c r="CF39" s="66"/>
      <c r="CG39" s="66"/>
      <c r="CH39" s="66"/>
      <c r="CI39" s="66"/>
    </row>
    <row r="40" spans="1:87" ht="3.75" customHeight="1">
      <c r="A40" s="72"/>
      <c r="B40" s="92"/>
      <c r="C40" s="92"/>
      <c r="D40" s="92"/>
      <c r="E40" s="92"/>
      <c r="F40" s="92"/>
      <c r="G40" s="93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94"/>
      <c r="S40" s="94"/>
      <c r="T40" s="94"/>
      <c r="U40" s="94"/>
      <c r="V40" s="94"/>
      <c r="W40" s="100"/>
      <c r="X40" s="93"/>
      <c r="Y40" s="93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0"/>
      <c r="AL40" s="107"/>
      <c r="AM40" s="106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65"/>
      <c r="BA40" s="71"/>
      <c r="BB40" s="71"/>
      <c r="BC40" s="71"/>
      <c r="BD40" s="71"/>
      <c r="BE40" s="71"/>
      <c r="BR40" s="69"/>
      <c r="BS40" s="65"/>
      <c r="BT40" s="65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66"/>
      <c r="CF40" s="66"/>
      <c r="CG40" s="66"/>
      <c r="CH40" s="66"/>
      <c r="CI40" s="66"/>
    </row>
    <row r="41" spans="2:87" ht="3.75" customHeight="1">
      <c r="B41" s="92"/>
      <c r="C41" s="92"/>
      <c r="D41" s="92"/>
      <c r="E41" s="92"/>
      <c r="F41" s="92"/>
      <c r="G41" s="98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7"/>
      <c r="AK41" s="92"/>
      <c r="AL41" s="92"/>
      <c r="AM41" s="92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69"/>
      <c r="BS41" s="65"/>
      <c r="BT41" s="65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</row>
    <row r="42" spans="2:87" ht="3.75" customHeight="1">
      <c r="B42" s="92"/>
      <c r="C42" s="92"/>
      <c r="D42" s="92"/>
      <c r="E42" s="92"/>
      <c r="F42" s="92"/>
      <c r="G42" s="98"/>
      <c r="H42" s="164" t="s">
        <v>69</v>
      </c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5">
        <v>1</v>
      </c>
      <c r="W42" s="165"/>
      <c r="X42" s="93"/>
      <c r="Y42" s="93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7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8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69"/>
      <c r="BS42" s="65"/>
      <c r="BT42" s="65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</row>
    <row r="43" spans="2:101" ht="3.75" customHeight="1">
      <c r="B43" s="92"/>
      <c r="C43" s="92"/>
      <c r="D43" s="92"/>
      <c r="E43" s="92"/>
      <c r="F43" s="92"/>
      <c r="G43" s="98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5"/>
      <c r="W43" s="165"/>
      <c r="X43" s="99"/>
      <c r="Y43" s="94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7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8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69"/>
      <c r="CG43" s="65"/>
      <c r="CH43" s="65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</row>
    <row r="44" spans="2:101" ht="3.75" customHeight="1">
      <c r="B44" s="92"/>
      <c r="C44" s="92"/>
      <c r="D44" s="92"/>
      <c r="E44" s="92"/>
      <c r="F44" s="92"/>
      <c r="G44" s="98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5"/>
      <c r="W44" s="165"/>
      <c r="X44" s="160"/>
      <c r="Y44" s="94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7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69"/>
      <c r="CG44" s="65"/>
      <c r="CH44" s="65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</row>
    <row r="45" spans="2:101" ht="3.75" customHeight="1">
      <c r="B45" s="92"/>
      <c r="C45" s="92"/>
      <c r="D45" s="92"/>
      <c r="E45" s="92"/>
      <c r="F45" s="92"/>
      <c r="G45" s="93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5"/>
      <c r="W45" s="165"/>
      <c r="X45" s="160"/>
      <c r="Y45" s="94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4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69"/>
      <c r="CG45" s="65"/>
      <c r="CH45" s="65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</row>
    <row r="46" spans="2:101" ht="3.75" customHeight="1">
      <c r="B46" s="92"/>
      <c r="C46" s="92"/>
      <c r="D46" s="92"/>
      <c r="E46" s="92"/>
      <c r="F46" s="92"/>
      <c r="G46" s="93"/>
      <c r="H46" s="92"/>
      <c r="I46" s="92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160"/>
      <c r="Y46" s="94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4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69"/>
      <c r="CG46" s="65"/>
      <c r="CH46" s="65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</row>
    <row r="47" spans="2:101" ht="3.75" customHeight="1">
      <c r="B47" s="92"/>
      <c r="C47" s="92"/>
      <c r="D47" s="92"/>
      <c r="E47" s="92"/>
      <c r="F47" s="92"/>
      <c r="G47" s="98"/>
      <c r="H47" s="92"/>
      <c r="I47" s="92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103"/>
      <c r="Y47" s="94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4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69"/>
      <c r="CG47" s="70"/>
      <c r="CH47" s="65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</row>
    <row r="48" spans="2:113" ht="3.75" customHeight="1">
      <c r="B48" s="92"/>
      <c r="C48" s="92"/>
      <c r="D48" s="92"/>
      <c r="E48" s="92"/>
      <c r="F48" s="92"/>
      <c r="G48" s="98"/>
      <c r="H48" s="170" t="s">
        <v>59</v>
      </c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92"/>
      <c r="W48" s="92"/>
      <c r="X48" s="103"/>
      <c r="Y48" s="94"/>
      <c r="Z48" s="164" t="str">
        <f>IF(ISNUMBER(V42),IF(V42+X44&gt;V54+X53,H42,H54),"")</f>
        <v>Benčat</v>
      </c>
      <c r="AA48" s="164"/>
      <c r="AB48" s="164"/>
      <c r="AC48" s="164"/>
      <c r="AD48" s="164"/>
      <c r="AE48" s="164"/>
      <c r="AF48" s="164"/>
      <c r="AG48" s="164"/>
      <c r="AH48" s="164"/>
      <c r="AI48" s="164"/>
      <c r="AJ48" s="94"/>
      <c r="AK48" s="92"/>
      <c r="AL48" s="92"/>
      <c r="AM48" s="92"/>
      <c r="AN48" s="92"/>
      <c r="AO48" s="9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0"/>
      <c r="BB48" s="92"/>
      <c r="BC48" s="92"/>
      <c r="BD48" s="92"/>
      <c r="BE48" s="92"/>
      <c r="BF48" s="92"/>
      <c r="BG48" s="108"/>
      <c r="BH48" s="108"/>
      <c r="BI48" s="108"/>
      <c r="BJ48" s="108"/>
      <c r="BK48" s="108"/>
      <c r="BL48" s="108"/>
      <c r="BM48" s="108"/>
      <c r="BN48" s="108"/>
      <c r="BO48" s="108"/>
      <c r="BP48" s="94"/>
      <c r="BQ48" s="94"/>
      <c r="BR48" s="94"/>
      <c r="BS48" s="94"/>
      <c r="BT48" s="94"/>
      <c r="BU48" s="94"/>
      <c r="BV48" s="96"/>
      <c r="BW48" s="96"/>
      <c r="BX48" s="96"/>
      <c r="BY48" s="96"/>
      <c r="CL48" s="70"/>
      <c r="CM48" s="70"/>
      <c r="CN48" s="70"/>
      <c r="CO48" s="70"/>
      <c r="CP48" s="70"/>
      <c r="CQ48" s="68"/>
      <c r="CR48" s="68"/>
      <c r="CS48" s="70"/>
      <c r="CT48" s="65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</row>
    <row r="49" spans="2:113" ht="3.75" customHeight="1">
      <c r="B49" s="92"/>
      <c r="C49" s="92"/>
      <c r="D49" s="92"/>
      <c r="E49" s="92"/>
      <c r="F49" s="92"/>
      <c r="G49" s="98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92"/>
      <c r="W49" s="92"/>
      <c r="X49" s="103"/>
      <c r="Y49" s="99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94"/>
      <c r="AK49" s="92"/>
      <c r="AL49" s="92"/>
      <c r="AM49" s="92"/>
      <c r="AN49" s="92"/>
      <c r="AO49" s="92"/>
      <c r="AP49" s="173" t="s">
        <v>2</v>
      </c>
      <c r="AQ49" s="173"/>
      <c r="AR49" s="173"/>
      <c r="AS49" s="173"/>
      <c r="AT49" s="173"/>
      <c r="AU49" s="173"/>
      <c r="AV49" s="173"/>
      <c r="AW49" s="156">
        <v>1</v>
      </c>
      <c r="AX49" s="156"/>
      <c r="AY49" s="156"/>
      <c r="AZ49" s="156"/>
      <c r="BA49" s="156"/>
      <c r="BB49" s="92"/>
      <c r="BC49" s="92"/>
      <c r="BD49" s="92"/>
      <c r="BE49" s="92"/>
      <c r="BF49" s="9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CL49" s="70"/>
      <c r="CM49" s="70"/>
      <c r="CN49" s="70"/>
      <c r="CO49" s="70"/>
      <c r="CP49" s="70"/>
      <c r="CQ49" s="68"/>
      <c r="CR49" s="68"/>
      <c r="CS49" s="70"/>
      <c r="CT49" s="65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</row>
    <row r="50" spans="2:113" ht="3.75" customHeight="1">
      <c r="B50" s="92"/>
      <c r="C50" s="92"/>
      <c r="D50" s="92"/>
      <c r="E50" s="92"/>
      <c r="F50" s="92"/>
      <c r="G50" s="98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92"/>
      <c r="W50" s="92"/>
      <c r="X50" s="103"/>
      <c r="Y50" s="9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92"/>
      <c r="AK50" s="92"/>
      <c r="AL50" s="92"/>
      <c r="AM50" s="92"/>
      <c r="AN50" s="92"/>
      <c r="AO50" s="92"/>
      <c r="AP50" s="173"/>
      <c r="AQ50" s="173"/>
      <c r="AR50" s="173"/>
      <c r="AS50" s="173"/>
      <c r="AT50" s="173"/>
      <c r="AU50" s="173"/>
      <c r="AV50" s="173"/>
      <c r="AW50" s="156"/>
      <c r="AX50" s="156"/>
      <c r="AY50" s="156"/>
      <c r="AZ50" s="156"/>
      <c r="BA50" s="156"/>
      <c r="BB50" s="92"/>
      <c r="BC50" s="92"/>
      <c r="BD50" s="92"/>
      <c r="BE50" s="92"/>
      <c r="BF50" s="9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CL50" s="70"/>
      <c r="CM50" s="70"/>
      <c r="CN50" s="70"/>
      <c r="CO50" s="70"/>
      <c r="CP50" s="70"/>
      <c r="CQ50" s="68"/>
      <c r="CR50" s="68"/>
      <c r="CS50" s="65"/>
      <c r="CT50" s="65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66"/>
      <c r="DF50" s="66"/>
      <c r="DG50" s="66"/>
      <c r="DH50" s="66"/>
      <c r="DI50" s="66"/>
    </row>
    <row r="51" spans="2:113" ht="3.75" customHeight="1">
      <c r="B51" s="92"/>
      <c r="C51" s="92"/>
      <c r="D51" s="92"/>
      <c r="E51" s="92"/>
      <c r="F51" s="92"/>
      <c r="G51" s="98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92"/>
      <c r="W51" s="92"/>
      <c r="X51" s="103"/>
      <c r="Y51" s="9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92"/>
      <c r="AK51" s="92"/>
      <c r="AL51" s="92"/>
      <c r="AM51" s="92"/>
      <c r="AN51" s="92"/>
      <c r="AO51" s="92"/>
      <c r="AP51" s="173"/>
      <c r="AQ51" s="173"/>
      <c r="AR51" s="173"/>
      <c r="AS51" s="173"/>
      <c r="AT51" s="173"/>
      <c r="AU51" s="173"/>
      <c r="AV51" s="173"/>
      <c r="AW51" s="156"/>
      <c r="AX51" s="156"/>
      <c r="AY51" s="156"/>
      <c r="AZ51" s="156"/>
      <c r="BA51" s="156"/>
      <c r="BB51" s="92"/>
      <c r="BC51" s="92"/>
      <c r="BD51" s="92"/>
      <c r="BE51" s="92"/>
      <c r="BF51" s="9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CR51" s="68"/>
      <c r="CS51" s="65"/>
      <c r="CT51" s="65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66"/>
      <c r="DF51" s="66"/>
      <c r="DG51" s="66"/>
      <c r="DH51" s="66"/>
      <c r="DI51" s="66"/>
    </row>
    <row r="52" spans="2:113" ht="3.75" customHeight="1">
      <c r="B52" s="92"/>
      <c r="C52" s="92"/>
      <c r="D52" s="92"/>
      <c r="E52" s="92"/>
      <c r="F52" s="92"/>
      <c r="G52" s="98"/>
      <c r="H52" s="92"/>
      <c r="I52" s="92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103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2"/>
      <c r="AK52" s="92"/>
      <c r="AL52" s="92"/>
      <c r="AM52" s="92"/>
      <c r="AN52" s="92"/>
      <c r="AO52" s="92"/>
      <c r="AP52" s="173"/>
      <c r="AQ52" s="173"/>
      <c r="AR52" s="173"/>
      <c r="AS52" s="173"/>
      <c r="AT52" s="173"/>
      <c r="AU52" s="173"/>
      <c r="AV52" s="173"/>
      <c r="AW52" s="156"/>
      <c r="AX52" s="156"/>
      <c r="AY52" s="156"/>
      <c r="AZ52" s="156"/>
      <c r="BA52" s="156"/>
      <c r="BB52" s="92"/>
      <c r="BC52" s="92"/>
      <c r="BD52" s="92"/>
      <c r="BE52" s="92"/>
      <c r="BF52" s="9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CR52" s="69"/>
      <c r="CS52" s="65"/>
      <c r="CT52" s="65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66"/>
      <c r="DF52" s="66"/>
      <c r="DG52" s="66"/>
      <c r="DH52" s="66"/>
      <c r="DI52" s="66"/>
    </row>
    <row r="53" spans="2:113" ht="3.75" customHeight="1">
      <c r="B53" s="92"/>
      <c r="C53" s="92"/>
      <c r="D53" s="92"/>
      <c r="E53" s="92"/>
      <c r="F53" s="92"/>
      <c r="G53" s="98"/>
      <c r="H53" s="92"/>
      <c r="I53" s="92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168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2"/>
      <c r="AK53" s="92"/>
      <c r="AL53" s="92"/>
      <c r="AM53" s="92"/>
      <c r="AN53" s="92"/>
      <c r="AO53" s="92"/>
      <c r="AP53" s="173"/>
      <c r="AQ53" s="173"/>
      <c r="AR53" s="173"/>
      <c r="AS53" s="173"/>
      <c r="AT53" s="173"/>
      <c r="AU53" s="173"/>
      <c r="AV53" s="173"/>
      <c r="AW53" s="156"/>
      <c r="AX53" s="156"/>
      <c r="AY53" s="156"/>
      <c r="AZ53" s="156"/>
      <c r="BA53" s="156"/>
      <c r="BB53" s="92"/>
      <c r="BC53" s="92"/>
      <c r="BD53" s="92"/>
      <c r="BE53" s="92"/>
      <c r="BF53" s="92"/>
      <c r="BG53" s="108"/>
      <c r="BH53" s="108"/>
      <c r="BI53" s="108"/>
      <c r="BJ53" s="108"/>
      <c r="BK53" s="108"/>
      <c r="BL53" s="108"/>
      <c r="BM53" s="108"/>
      <c r="BN53" s="108"/>
      <c r="BO53" s="108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CR53" s="69"/>
      <c r="CS53" s="65"/>
      <c r="CT53" s="65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66"/>
      <c r="DF53" s="66"/>
      <c r="DG53" s="66"/>
      <c r="DH53" s="66"/>
      <c r="DI53" s="66"/>
    </row>
    <row r="54" spans="2:113" ht="3.75" customHeight="1">
      <c r="B54" s="92"/>
      <c r="C54" s="92"/>
      <c r="D54" s="92"/>
      <c r="E54" s="92"/>
      <c r="F54" s="92"/>
      <c r="G54" s="98"/>
      <c r="H54" s="164" t="s">
        <v>83</v>
      </c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5">
        <v>7</v>
      </c>
      <c r="W54" s="165"/>
      <c r="X54" s="168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2"/>
      <c r="AK54" s="92"/>
      <c r="AL54" s="92"/>
      <c r="AM54" s="92"/>
      <c r="AN54" s="92"/>
      <c r="AO54" s="92"/>
      <c r="AP54" s="173"/>
      <c r="AQ54" s="173"/>
      <c r="AR54" s="173"/>
      <c r="AS54" s="173"/>
      <c r="AT54" s="173"/>
      <c r="AU54" s="173"/>
      <c r="AV54" s="173"/>
      <c r="AW54" s="156"/>
      <c r="AX54" s="156"/>
      <c r="AY54" s="156"/>
      <c r="AZ54" s="156"/>
      <c r="BA54" s="156"/>
      <c r="BB54" s="92"/>
      <c r="BC54" s="92"/>
      <c r="BD54" s="92"/>
      <c r="BE54" s="92"/>
      <c r="BF54" s="92"/>
      <c r="BG54" s="171"/>
      <c r="BH54" s="171"/>
      <c r="BI54" s="171"/>
      <c r="BJ54" s="171"/>
      <c r="BK54" s="171"/>
      <c r="BL54" s="171"/>
      <c r="BM54" s="171"/>
      <c r="BN54" s="171"/>
      <c r="BO54" s="171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</row>
    <row r="55" spans="2:113" ht="3.75" customHeight="1">
      <c r="B55" s="92"/>
      <c r="C55" s="92"/>
      <c r="D55" s="92"/>
      <c r="E55" s="92"/>
      <c r="F55" s="92"/>
      <c r="G55" s="96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5"/>
      <c r="W55" s="165"/>
      <c r="X55" s="168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2"/>
      <c r="AK55" s="92"/>
      <c r="AL55" s="92"/>
      <c r="AM55" s="92"/>
      <c r="AN55" s="92"/>
      <c r="AO55" s="92"/>
      <c r="AP55" s="173"/>
      <c r="AQ55" s="173"/>
      <c r="AR55" s="173"/>
      <c r="AS55" s="173"/>
      <c r="AT55" s="173"/>
      <c r="AU55" s="173"/>
      <c r="AV55" s="173"/>
      <c r="AW55" s="156"/>
      <c r="AX55" s="156"/>
      <c r="AY55" s="156"/>
      <c r="AZ55" s="156"/>
      <c r="BA55" s="156"/>
      <c r="BB55" s="92"/>
      <c r="BC55" s="92"/>
      <c r="BD55" s="92"/>
      <c r="BE55" s="92"/>
      <c r="BF55" s="92"/>
      <c r="BG55" s="171"/>
      <c r="BH55" s="171"/>
      <c r="BI55" s="171"/>
      <c r="BJ55" s="171"/>
      <c r="BK55" s="171"/>
      <c r="BL55" s="171"/>
      <c r="BM55" s="171"/>
      <c r="BN55" s="171"/>
      <c r="BO55" s="171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</row>
    <row r="56" spans="2:113" ht="3.75" customHeight="1">
      <c r="B56" s="92"/>
      <c r="C56" s="92"/>
      <c r="D56" s="92"/>
      <c r="E56" s="92"/>
      <c r="F56" s="92"/>
      <c r="G56" s="96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5"/>
      <c r="W56" s="165"/>
      <c r="X56" s="10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2"/>
      <c r="AK56" s="92"/>
      <c r="AL56" s="92"/>
      <c r="AM56" s="92"/>
      <c r="AN56" s="92"/>
      <c r="AO56" s="92"/>
      <c r="AP56" s="173"/>
      <c r="AQ56" s="173"/>
      <c r="AR56" s="173"/>
      <c r="AS56" s="173"/>
      <c r="AT56" s="173"/>
      <c r="AU56" s="173"/>
      <c r="AV56" s="173"/>
      <c r="AW56" s="156"/>
      <c r="AX56" s="156"/>
      <c r="AY56" s="156"/>
      <c r="AZ56" s="156"/>
      <c r="BA56" s="156"/>
      <c r="BB56" s="92"/>
      <c r="BC56" s="92"/>
      <c r="BD56" s="92"/>
      <c r="BE56" s="92"/>
      <c r="BF56" s="92"/>
      <c r="BG56" s="171"/>
      <c r="BH56" s="171"/>
      <c r="BI56" s="171"/>
      <c r="BJ56" s="171"/>
      <c r="BK56" s="171"/>
      <c r="BL56" s="171"/>
      <c r="BM56" s="171"/>
      <c r="BN56" s="171"/>
      <c r="BO56" s="171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</row>
    <row r="57" spans="2:113" ht="3.75" customHeight="1">
      <c r="B57" s="92"/>
      <c r="C57" s="92"/>
      <c r="D57" s="92"/>
      <c r="E57" s="92"/>
      <c r="F57" s="92"/>
      <c r="G57" s="98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5"/>
      <c r="W57" s="165"/>
      <c r="X57" s="94"/>
      <c r="Y57" s="94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173"/>
      <c r="AQ57" s="173"/>
      <c r="AR57" s="173"/>
      <c r="AS57" s="173"/>
      <c r="AT57" s="173"/>
      <c r="AU57" s="173"/>
      <c r="AV57" s="173"/>
      <c r="AW57" s="156"/>
      <c r="AX57" s="156"/>
      <c r="AY57" s="156"/>
      <c r="AZ57" s="156"/>
      <c r="BA57" s="156"/>
      <c r="BB57" s="92"/>
      <c r="BC57" s="92"/>
      <c r="BD57" s="92"/>
      <c r="BE57" s="92"/>
      <c r="BF57" s="92"/>
      <c r="BG57" s="171"/>
      <c r="BH57" s="171"/>
      <c r="BI57" s="171"/>
      <c r="BJ57" s="171"/>
      <c r="BK57" s="171"/>
      <c r="BL57" s="171"/>
      <c r="BM57" s="171"/>
      <c r="BN57" s="171"/>
      <c r="BO57" s="171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</row>
    <row r="58" spans="42:53" ht="3.75" customHeight="1">
      <c r="AP58" s="173"/>
      <c r="AQ58" s="173"/>
      <c r="AR58" s="173"/>
      <c r="AS58" s="173"/>
      <c r="AT58" s="173"/>
      <c r="AU58" s="173"/>
      <c r="AV58" s="173"/>
      <c r="AW58" s="156"/>
      <c r="AX58" s="156"/>
      <c r="AY58" s="156"/>
      <c r="AZ58" s="156"/>
      <c r="BA58" s="156"/>
    </row>
    <row r="59" spans="42:53" ht="3.75" customHeight="1">
      <c r="AP59" s="173"/>
      <c r="AQ59" s="173"/>
      <c r="AR59" s="173"/>
      <c r="AS59" s="173"/>
      <c r="AT59" s="173"/>
      <c r="AU59" s="173"/>
      <c r="AV59" s="173"/>
      <c r="AW59" s="156"/>
      <c r="AX59" s="156"/>
      <c r="AY59" s="156"/>
      <c r="AZ59" s="156"/>
      <c r="BA59" s="156"/>
    </row>
    <row r="60" spans="42:53" ht="3.75" customHeight="1">
      <c r="AP60" s="173"/>
      <c r="AQ60" s="173"/>
      <c r="AR60" s="173"/>
      <c r="AS60" s="173"/>
      <c r="AT60" s="173"/>
      <c r="AU60" s="173"/>
      <c r="AV60" s="173"/>
      <c r="AW60" s="156"/>
      <c r="AX60" s="156"/>
      <c r="AY60" s="156"/>
      <c r="AZ60" s="156"/>
      <c r="BA60" s="156"/>
    </row>
    <row r="61" spans="42:53" ht="3.75" customHeight="1">
      <c r="AP61" s="157" t="s">
        <v>49</v>
      </c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</row>
    <row r="62" spans="42:53" ht="3.75" customHeight="1"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</row>
    <row r="63" spans="42:53" ht="3.75" customHeight="1"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</row>
    <row r="64" spans="42:53" ht="3.75" customHeight="1"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</row>
  </sheetData>
  <sheetProtection selectLockedCells="1" selectUnlockedCells="1"/>
  <mergeCells count="59">
    <mergeCell ref="BP49:BY52"/>
    <mergeCell ref="X53:X55"/>
    <mergeCell ref="H54:U57"/>
    <mergeCell ref="V54:W57"/>
    <mergeCell ref="BG54:BO57"/>
    <mergeCell ref="BP54:BY57"/>
    <mergeCell ref="AP49:AV60"/>
    <mergeCell ref="H42:U45"/>
    <mergeCell ref="V42:W45"/>
    <mergeCell ref="X44:X46"/>
    <mergeCell ref="AU44:BC47"/>
    <mergeCell ref="BD44:BM47"/>
    <mergeCell ref="H48:U51"/>
    <mergeCell ref="Z48:AI51"/>
    <mergeCell ref="BG49:BO52"/>
    <mergeCell ref="X32:X34"/>
    <mergeCell ref="B36:C39"/>
    <mergeCell ref="D36:G39"/>
    <mergeCell ref="H36:Q39"/>
    <mergeCell ref="R36:U39"/>
    <mergeCell ref="V36:W39"/>
    <mergeCell ref="X35:X37"/>
    <mergeCell ref="B24:C27"/>
    <mergeCell ref="D24:G27"/>
    <mergeCell ref="H24:Q27"/>
    <mergeCell ref="R24:U27"/>
    <mergeCell ref="V24:W27"/>
    <mergeCell ref="B30:C33"/>
    <mergeCell ref="D30:G33"/>
    <mergeCell ref="H30:Q33"/>
    <mergeCell ref="R30:U33"/>
    <mergeCell ref="V30:W33"/>
    <mergeCell ref="B18:C21"/>
    <mergeCell ref="D18:G21"/>
    <mergeCell ref="H18:Q21"/>
    <mergeCell ref="R18:U21"/>
    <mergeCell ref="V18:W21"/>
    <mergeCell ref="AL32:AL34"/>
    <mergeCell ref="Z33:AI36"/>
    <mergeCell ref="AJ33:AK36"/>
    <mergeCell ref="X20:X22"/>
    <mergeCell ref="Z21:AI24"/>
    <mergeCell ref="P3:W6"/>
    <mergeCell ref="X3:BB6"/>
    <mergeCell ref="BB14:BC17"/>
    <mergeCell ref="BB24:BC27"/>
    <mergeCell ref="AN27:AW30"/>
    <mergeCell ref="AX27:AY30"/>
    <mergeCell ref="AJ21:AK24"/>
    <mergeCell ref="X23:X25"/>
    <mergeCell ref="AW49:BA60"/>
    <mergeCell ref="AP61:BA64"/>
    <mergeCell ref="BD14:BM17"/>
    <mergeCell ref="BD19:BM22"/>
    <mergeCell ref="AN9:AY24"/>
    <mergeCell ref="AL23:AL25"/>
    <mergeCell ref="BD24:BM27"/>
    <mergeCell ref="BB19:BC22"/>
    <mergeCell ref="AN41:AY41"/>
  </mergeCells>
  <printOptions/>
  <pageMargins left="0.75" right="0.75" top="1" bottom="1" header="0.49236111111111114" footer="0.5118055555555555"/>
  <pageSetup horizontalDpi="300" verticalDpi="300" orientation="landscape" paperSize="9" scale="115" r:id="rId1"/>
  <headerFooter alignWithMargins="0">
    <oddHeader>&amp;R&amp;"Arial CE,Tučné"&amp;12BC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Robo</dc:creator>
  <cp:keywords/>
  <dc:description/>
  <cp:lastModifiedBy>Martin</cp:lastModifiedBy>
  <cp:lastPrinted>2014-02-19T08:17:03Z</cp:lastPrinted>
  <dcterms:created xsi:type="dcterms:W3CDTF">2014-03-05T22:29:50Z</dcterms:created>
  <dcterms:modified xsi:type="dcterms:W3CDTF">2015-05-03T13:52:41Z</dcterms:modified>
  <cp:category/>
  <cp:version/>
  <cp:contentType/>
  <cp:contentStatus/>
</cp:coreProperties>
</file>